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rtverket.sharepoint.com/sites/GeodatasamarbeidiOsloogViken/Delte dokumenter/Geodataplan/Geodataplan 2026-2029/_arkiv/"/>
    </mc:Choice>
  </mc:AlternateContent>
  <xr:revisionPtr revIDLastSave="25" documentId="8_{B134820B-E04C-4CE6-93BC-A0F87FAD9DA9}" xr6:coauthVersionLast="47" xr6:coauthVersionMax="47" xr10:uidLastSave="{B02CF309-4059-4063-946A-A44FC2FE5A91}"/>
  <bookViews>
    <workbookView xWindow="38280" yWindow="-120" windowWidth="38640" windowHeight="21120" xr2:uid="{2CBD64C0-7F1E-4B19-9184-D6DA0ADE85A7}"/>
  </bookViews>
  <sheets>
    <sheet name="Kartleggingsplan" sheetId="1" r:id="rId1"/>
    <sheet name="Handlingsplan" sheetId="2" r:id="rId2"/>
  </sheets>
  <definedNames>
    <definedName name="_xlnm._FilterDatabase" localSheetId="0" hidden="1">Kartleggingsplan!$B$12:$X$254</definedName>
    <definedName name="Slicer_Delmål_nr">#N/A</definedName>
    <definedName name="Slicer_Fagområde">#N/A</definedName>
    <definedName name="Slicer_Fylke">#N/A</definedName>
    <definedName name="Slicer_Hovedmål_nr">#N/A</definedName>
    <definedName name="Slicer_Kommune">#N/A</definedName>
    <definedName name="Slicer_Oppstart_år">#N/A</definedName>
    <definedName name="Slicer_Prioritet">#N/A</definedName>
    <definedName name="Slicer_Prosjektnavn">#N/A</definedName>
    <definedName name="_xlnm.Print_Area" localSheetId="0">Kartleggingsplan!$B$1:$AN$254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  <x14:slicerCache r:id="rId5"/>
        <x14:slicerCache r:id="rId6"/>
        <x14:slicerCache r:id="rId7"/>
        <x14:slicerCache r:id="rId8"/>
        <x14:slicerCache r:id="rId9"/>
        <x14:slicerCache r:id="rId1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</calcChain>
</file>

<file path=xl/sharedStrings.xml><?xml version="1.0" encoding="utf-8"?>
<sst xmlns="http://schemas.openxmlformats.org/spreadsheetml/2006/main" count="1525" uniqueCount="275">
  <si>
    <t>Oversikt over samfinansierte aktiviteter</t>
  </si>
  <si>
    <t>P  R  O  S  J  E  K  T  I  N  F  O</t>
  </si>
  <si>
    <t>K  O  S  T  N  A  D  E  R</t>
  </si>
  <si>
    <t>Fylke</t>
  </si>
  <si>
    <t>Region</t>
  </si>
  <si>
    <t>Prosjektnavn</t>
  </si>
  <si>
    <t>Kommune</t>
  </si>
  <si>
    <t>Prosjekt-type</t>
  </si>
  <si>
    <t>Oppstart år</t>
  </si>
  <si>
    <t>Antall</t>
  </si>
  <si>
    <t>Enhet</t>
  </si>
  <si>
    <t>Totalkostnad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</si>
  <si>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</si>
  <si>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</si>
  <si>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</si>
  <si>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</si>
  <si>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</si>
  <si>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</si>
  <si>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</si>
  <si>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</si>
  <si>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</si>
  <si>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</si>
  <si>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</si>
  <si>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</si>
  <si>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</si>
  <si>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</si>
  <si>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</si>
  <si>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</si>
  <si>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</si>
  <si>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</si>
  <si>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</si>
  <si>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</si>
  <si>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</si>
  <si>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</si>
  <si>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</si>
  <si>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</si>
  <si>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</si>
  <si>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</si>
  <si>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</si>
  <si>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</si>
  <si>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</si>
  <si>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</si>
  <si>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Delmål nr</t>
  </si>
  <si>
    <t>Tiltak nr</t>
  </si>
  <si>
    <t>Delmål</t>
  </si>
  <si>
    <t>SB</t>
  </si>
  <si>
    <t>KN</t>
  </si>
  <si>
    <t>KD</t>
  </si>
  <si>
    <t>S</t>
  </si>
  <si>
    <t>IN</t>
  </si>
  <si>
    <t>Prioriterte tiltak</t>
  </si>
  <si>
    <t>Prioritet</t>
  </si>
  <si>
    <t>Status</t>
  </si>
  <si>
    <t>Måltall definert år</t>
  </si>
  <si>
    <t>Ansvar</t>
  </si>
  <si>
    <t>Prioritert/
Kontinuerlig</t>
  </si>
  <si>
    <t>Tidsfrist</t>
  </si>
  <si>
    <t>Fagområde</t>
  </si>
  <si>
    <t>Utført (År)</t>
  </si>
  <si>
    <t>K</t>
  </si>
  <si>
    <t>Kartleggingsplan 2026-2029</t>
  </si>
  <si>
    <t>V</t>
  </si>
  <si>
    <t>E</t>
  </si>
  <si>
    <t>T</t>
  </si>
  <si>
    <t>L</t>
  </si>
  <si>
    <t>FK</t>
  </si>
  <si>
    <t>SF</t>
  </si>
  <si>
    <t>NVE</t>
  </si>
  <si>
    <t>FB</t>
  </si>
  <si>
    <t>BN</t>
  </si>
  <si>
    <t>NV</t>
  </si>
  <si>
    <t>A</t>
  </si>
  <si>
    <t>AL</t>
  </si>
  <si>
    <t>Andre</t>
  </si>
  <si>
    <t>X</t>
  </si>
  <si>
    <t>Hovedmål nr</t>
  </si>
  <si>
    <t>Asker Bærum FKB 2026</t>
  </si>
  <si>
    <t>Asker</t>
  </si>
  <si>
    <t>FKB-B-blandet_blokk</t>
  </si>
  <si>
    <t>km2</t>
  </si>
  <si>
    <t>Bærum</t>
  </si>
  <si>
    <t>Follo ortofoto 2026</t>
  </si>
  <si>
    <t>Nordre Follo</t>
  </si>
  <si>
    <t>Ortofoto 10</t>
  </si>
  <si>
    <t>Nesodden</t>
  </si>
  <si>
    <t>Frogn</t>
  </si>
  <si>
    <t>Vestby</t>
  </si>
  <si>
    <t>Ås</t>
  </si>
  <si>
    <t>Enebakk</t>
  </si>
  <si>
    <t>Østfold laser 2026</t>
  </si>
  <si>
    <t>Halden</t>
  </si>
  <si>
    <t>Laser-5pkt</t>
  </si>
  <si>
    <t>Sarpsborg</t>
  </si>
  <si>
    <t>Fredrikstad</t>
  </si>
  <si>
    <t>Skiptvet</t>
  </si>
  <si>
    <t>Indre Østfold</t>
  </si>
  <si>
    <t>Marker</t>
  </si>
  <si>
    <t>Aremark</t>
  </si>
  <si>
    <t>Aurskog-Høland</t>
  </si>
  <si>
    <t>Rakkestad</t>
  </si>
  <si>
    <t>Øvre Romerike ortofoto 2026</t>
  </si>
  <si>
    <t>Ullensaker</t>
  </si>
  <si>
    <t>Nes</t>
  </si>
  <si>
    <t>Eidsvoll</t>
  </si>
  <si>
    <t>Region Viken AR5 2026</t>
  </si>
  <si>
    <t>Hvaler</t>
  </si>
  <si>
    <t>AR5</t>
  </si>
  <si>
    <t>Råde</t>
  </si>
  <si>
    <t>Nannestad</t>
  </si>
  <si>
    <t>Gol</t>
  </si>
  <si>
    <t>Ål</t>
  </si>
  <si>
    <t>Hol</t>
  </si>
  <si>
    <t>Nore og Uvdal</t>
  </si>
  <si>
    <t>Østfold FKB 2027</t>
  </si>
  <si>
    <t>Moss</t>
  </si>
  <si>
    <t>Buskerud FKB 2027</t>
  </si>
  <si>
    <t>Drammen</t>
  </si>
  <si>
    <t>Kongsberg</t>
  </si>
  <si>
    <t>Sigdal</t>
  </si>
  <si>
    <t>Krødsherad</t>
  </si>
  <si>
    <t>Modum</t>
  </si>
  <si>
    <t>Flesberg</t>
  </si>
  <si>
    <t>Rollag</t>
  </si>
  <si>
    <t>Follo FKB 2027</t>
  </si>
  <si>
    <t>Nedre Romerike FKB 2027</t>
  </si>
  <si>
    <t>Rælingen</t>
  </si>
  <si>
    <t>Lørenskog</t>
  </si>
  <si>
    <t>Lillestrøm</t>
  </si>
  <si>
    <t>Nittedal</t>
  </si>
  <si>
    <t>Ringerike Hole FKB 2027</t>
  </si>
  <si>
    <t>Ringerike</t>
  </si>
  <si>
    <t>Hole</t>
  </si>
  <si>
    <t>Akershus Østfold laser 2027</t>
  </si>
  <si>
    <t>Våler</t>
  </si>
  <si>
    <t>Asker Bærum FKB 2028</t>
  </si>
  <si>
    <t>Drammen Lier skråfoto 2028</t>
  </si>
  <si>
    <t>Skråfoto</t>
  </si>
  <si>
    <t>Lier</t>
  </si>
  <si>
    <t>Region Viken laser 2028</t>
  </si>
  <si>
    <t>Gjerdrum</t>
  </si>
  <si>
    <t>Hurdal</t>
  </si>
  <si>
    <t>Flå</t>
  </si>
  <si>
    <t>Nesbyen</t>
  </si>
  <si>
    <t>Hemsedal</t>
  </si>
  <si>
    <t>Øvre Eiker</t>
  </si>
  <si>
    <t>Jevnaker</t>
  </si>
  <si>
    <t>Lunner</t>
  </si>
  <si>
    <t>Østfold FKB 2028</t>
  </si>
  <si>
    <t>Østfold skråfoto 2028</t>
  </si>
  <si>
    <t>Øvre Romerike FKB 2028</t>
  </si>
  <si>
    <t>Asker Bærum skråfoto 2029</t>
  </si>
  <si>
    <t>Buskerud FKB 2029</t>
  </si>
  <si>
    <t>Follo ortofoto 2029</t>
  </si>
  <si>
    <t>Hadeland FKB 2029</t>
  </si>
  <si>
    <t>Hallingdal FKB 2029</t>
  </si>
  <si>
    <t>FKB-B-spredt_blokk</t>
  </si>
  <si>
    <t>Nedre Romerike ortofoto 2029</t>
  </si>
  <si>
    <t>Ringerike FKB 2029</t>
  </si>
  <si>
    <t>Østfold FKB 2029</t>
  </si>
  <si>
    <t>Asker Bærum FKB 2030</t>
  </si>
  <si>
    <t>Follo FKB 2030</t>
  </si>
  <si>
    <t>Øvre Romerike ortofoto 2030</t>
  </si>
  <si>
    <t>Region Viken Sør FKB-C 2028</t>
  </si>
  <si>
    <t>FKB-C</t>
  </si>
  <si>
    <t>Region Viken Nord FKB-C 2029</t>
  </si>
  <si>
    <t>Buskerud FKB-C 2026</t>
  </si>
  <si>
    <t>Oslo  FKB-A 2026</t>
  </si>
  <si>
    <t>Oslo</t>
  </si>
  <si>
    <t>FKB-A Oslo</t>
  </si>
  <si>
    <t>Oslo  FKB-A 2027</t>
  </si>
  <si>
    <t>Oslo  FKB-A 2028</t>
  </si>
  <si>
    <t>Oslo  FKB-A 2029</t>
  </si>
  <si>
    <t>Oslo  FKB-A 2030</t>
  </si>
  <si>
    <t>Oslo Maridalen og Sørkedalen FKB-B 2027</t>
  </si>
  <si>
    <t>FKB-B Oslo</t>
  </si>
  <si>
    <t>Oslo Maridalen og Sørkedalen FKB-B 2029</t>
  </si>
  <si>
    <t>Oslo laser  2029</t>
  </si>
  <si>
    <t>Laser Oslo</t>
  </si>
  <si>
    <t>Oslo AR5</t>
  </si>
  <si>
    <t>Oslo skråfoto/CIR 2027</t>
  </si>
  <si>
    <t>Skråfoto Oslo</t>
  </si>
  <si>
    <t>Oslo skråfoto/CIR 2029</t>
  </si>
  <si>
    <t>Oslo omløpsfoto 2028</t>
  </si>
  <si>
    <t>Omløp</t>
  </si>
  <si>
    <t>Kvalitetsheving av FKB-vann</t>
  </si>
  <si>
    <t>x</t>
  </si>
  <si>
    <t>Gjennomføre kvalitetsheving etter gitt arbeidsinstruks med fokus på god topologi-kobling mellom en- og tostreks elv mot innsjø og hav er viktig.</t>
  </si>
  <si>
    <t>39 kommuner fullført, 12 gjenstående.</t>
  </si>
  <si>
    <t>Kartverket</t>
  </si>
  <si>
    <t>P</t>
  </si>
  <si>
    <t>2026</t>
  </si>
  <si>
    <t>Vektor</t>
  </si>
  <si>
    <t>Kvalitetsheving av traktorveger og stier</t>
  </si>
  <si>
    <t xml:space="preserve">Gjennomføre kvalitetsheving etter gitt arbeidsinstruks. </t>
  </si>
  <si>
    <t>Per desember 2025 har arbeidet begynt i 8 kommuner.</t>
  </si>
  <si>
    <t>25 kommuner</t>
  </si>
  <si>
    <t xml:space="preserve">Tilrettelegge for fylkesvis avviksrapporter. </t>
  </si>
  <si>
    <t>Tilpasse eksisterende rapportløyper</t>
  </si>
  <si>
    <t>Kommer kommunevis, ikke til fylkene</t>
  </si>
  <si>
    <t>Følge opp arbeidet med punkt 3.5.2 i 'Geovekst handlingsplan' herunder forvaltning av stikkrenner, kulverter, kum med mere.</t>
  </si>
  <si>
    <t>Spille inn sak til Geovekstforum.</t>
  </si>
  <si>
    <t>Manglende drøfting/opplegg for lagring og forvaltning ett sted</t>
  </si>
  <si>
    <t> </t>
  </si>
  <si>
    <t>FGU</t>
  </si>
  <si>
    <t>Implementere arbeidet med punkt 3.5.2 i 'Geovekst handlingsplan'</t>
  </si>
  <si>
    <t xml:space="preserve">Følge opp vedtak fra Geovekstforum med lokale tiltak. </t>
  </si>
  <si>
    <t>2027</t>
  </si>
  <si>
    <t xml:space="preserve">Tilgjengeliggjøring av ortofoto umiddelbart ved beredskapshendelser.
</t>
  </si>
  <si>
    <t>Sendes til regionalt Droneforum, som kan ta ønsket videre.</t>
  </si>
  <si>
    <t>Det er parter som kan ha relevante data. Avhengig av spesifikasjon/standard for å kunne levere.</t>
  </si>
  <si>
    <t>BU</t>
  </si>
  <si>
    <t>2029</t>
  </si>
  <si>
    <t>Raster</t>
  </si>
  <si>
    <t>Kvalitetsheving av bygningsinformasjon</t>
  </si>
  <si>
    <t>B3: Ferdigstilte bygninger (bolig og fritidsbolig) har en ferdigstillelsesstatus i matrikkelen.</t>
  </si>
  <si>
    <t>2866 mangler ferdigstatus.</t>
  </si>
  <si>
    <t>Kommuner</t>
  </si>
  <si>
    <t>Matrikkel</t>
  </si>
  <si>
    <t xml:space="preserve">B1: Lovpålagte datafelt for arealer i bygninger (BRA, BYA, BTA) fylles ut på bygninger registrert etter 1. jan. 2010. </t>
  </si>
  <si>
    <t>Relativt stabilt fra 2024</t>
  </si>
  <si>
    <t>B4: Bygningskode og bruksenhetstype føres konsistent. Bygninger med kode 161 fritidsbygning skal minimum ha én bruksenhet av typen fritidsbolig. Bruksenheter til boligformål skal være registrert med type bolig.</t>
  </si>
  <si>
    <t>Bolig: 288    Fritid: 8933   Noe reduksjon fra 2024, se vedlegg</t>
  </si>
  <si>
    <t>B2: Vedtak om nye bygninger og bygningsendringer føres innen femdagersfristen</t>
  </si>
  <si>
    <t>Forbedring i Oslo fra 24% til 47%, ganske stabilt for øvrige</t>
  </si>
  <si>
    <t>Kvalitetsheving av matrikkelenheter</t>
  </si>
  <si>
    <t>M1: Matrikkelenhetene med bygning med kode bolig og fritidsbolig har teig.</t>
  </si>
  <si>
    <t>Arbeidslister: 94</t>
  </si>
  <si>
    <t>M5: Matrikkelenhetenes teiger er avgrenset med eiendomsgrenser (eventuelt hjelpelinjer) og uten bruk av fiktive linjer. Matrikkelenhet med bygning med kode bolig og fritidsbolig.</t>
  </si>
  <si>
    <t>Arbeidslister: 15205</t>
  </si>
  <si>
    <t>M2: Holde oppmålingsforretning innen fastsatt frist for saker der matrikkelenhet ble opprettet uten fullført forretning (MUF).</t>
  </si>
  <si>
    <t>MUF over frist: 666, se vedlegg</t>
  </si>
  <si>
    <t>Kvalitetsheving av adresseinformasjon</t>
  </si>
  <si>
    <t>A1: Oppfordre kommunene til å omadressere fra matrikkel- til vegadresser, eller slette matrikkeladresser der de ikke er knyttet til adresseverdig bygg.</t>
  </si>
  <si>
    <t>99,66% vegadresser</t>
  </si>
  <si>
    <t>Kvalitetsheving av adressepunkt i matrikkel og tildeling av atkomstpunkt der det er nødvendig.</t>
  </si>
  <si>
    <t>3800 nye atkomstpunkt siden juli 2024. 47852 kandidater p.d.d.</t>
  </si>
  <si>
    <t>Nasjonale dataeiere skal ha gode mottaksordninger for temadata</t>
  </si>
  <si>
    <t xml:space="preserve">Gå i dialog med nasjonale dataeiere
</t>
  </si>
  <si>
    <t>Nasjonale mottaksordninger
 har varierende brukervennlighet 
og tilgjengelighet</t>
  </si>
  <si>
    <t>PTU</t>
  </si>
  <si>
    <t>Temadata</t>
  </si>
  <si>
    <t>Lokale data som ikke har noe nasjonalt "hjem" må tilgjengeliggjøres som DOK-tilleggsdata</t>
  </si>
  <si>
    <t>Webinar og dialog med kommunene</t>
  </si>
  <si>
    <t>Mange kommuner har relevante data i egne løsninger, men ikke etablert dem som DOK-tilleggsdata</t>
  </si>
  <si>
    <t>5 kommuner</t>
  </si>
  <si>
    <t>Lokale data skal legges inn i nasjonale baser der det finns en mottaksordning</t>
  </si>
  <si>
    <t>Søke opp kommuner det gjelder og se på en løsningsmodell for å få data inn i nasjonal base</t>
  </si>
  <si>
    <t>Mange kommuner har opprettet egne løsninger, men data må inn i nasjonale databaser via mottaksordninger eller engangsimport</t>
  </si>
  <si>
    <t>Arrangere fagdag/webinar sammen med NGU om mottaksordningene</t>
  </si>
  <si>
    <t>En betydelig mengde historiske grunnundersøkelser ligger ikke i nasjonal database for grunnundersøkelser</t>
  </si>
  <si>
    <t>Avholde webinarer sammen med Riksantikvaren med metode for innlegging av data</t>
  </si>
  <si>
    <t>Løypen for innleggelse av data i Askeladden er for komplisert og må gjøres lettere tilgjengelig for å få inn kommunale data</t>
  </si>
  <si>
    <t>2-5 kommuner</t>
  </si>
  <si>
    <t>Distribuere juridisk formulering som sikrer kommunene eierskap til data innsamlet i prosjekter</t>
  </si>
  <si>
    <t>Kommunene kan møte utfordringer med å sikre at innsamlede data ikke er opphavsrettsbeskyttet</t>
  </si>
  <si>
    <t>Merke traktorveiSti som turruter i NVDB i henhold til gjeldende produktspesifikasjon</t>
  </si>
  <si>
    <t>Kartverket jobber kontinuerlig med å sikre turrute informasjonen inn i NVDB</t>
  </si>
  <si>
    <t>Flagging av turruter skjer bare i TraktorveiSti og denne må sikres videre over i NVDB</t>
  </si>
  <si>
    <t>Avdekke ulovlig massedeponi</t>
  </si>
  <si>
    <t>Utføre GIS analyse for å undersøke om en endringsanalyse kan bidra til å finne lokaliteter med ulovlig massedeponi</t>
  </si>
  <si>
    <t>Kan man bruke historiske høydedata til å sette opp et overvåkningsystem som kan påvise potensiell fare og ulovligheter? Høydedataene er tilgjengelig og det er enkelt å beregne høydeendringer</t>
  </si>
  <si>
    <t xml:space="preserve">Vektorisering av planbestemmelser i gamle planer </t>
  </si>
  <si>
    <t>Sende ut spørreundersøkelse for å kartlegge hvor mange kommuner som har slike plankart og eventuelt fremme sak til Plandataforum</t>
  </si>
  <si>
    <t>På mange gamle plankart er bestemmelsene skrevet direkte på plankartet</t>
  </si>
  <si>
    <t>Plandata</t>
  </si>
  <si>
    <t>Gjøre regionale planer og temadata tilgjengelige for nedlasting i Geonorge</t>
  </si>
  <si>
    <t>Gå i dialog med Geonorge for å etablere en løype for registrering av regionale datasett</t>
  </si>
  <si>
    <t>Det finnes i dag en del regionale planer og regionale temadatasett i fylkene som ikke ligger til nedlastning i Geonorge</t>
  </si>
  <si>
    <t>Fylkeskommunen</t>
  </si>
  <si>
    <t>Temadata/Plandata</t>
  </si>
  <si>
    <t>Historiske temadata/årsversjoner skal bli tilgjengelige for nedlasting i Geonorge</t>
  </si>
  <si>
    <t>Undersøke om det er mulig å legge til rette for opp- og nedlasting av historiske data i Geonorge</t>
  </si>
  <si>
    <t>Historiske data er et viktig datagrunnlag inn i endringsanalyser</t>
  </si>
  <si>
    <t>GEODATAPLAN for Oslo, Østfold, Akershus og Buskerud</t>
  </si>
  <si>
    <t>OØAB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</si>
</sst>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kr&quot;\ #,##0.00;\-&quot;kr&quot;\ #,##0.00"/>
    <numFmt numFmtId="44" formatCode="_-&quot;kr&quot;\ * #,##0.00_-;\-&quot;kr&quot;\ * #,##0.00_-;_-&quot;kr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4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10" xfId="0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7" xfId="0" applyFill="1" applyBorder="1"/>
    <xf numFmtId="0" fontId="8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9" fillId="5" borderId="11" xfId="0" applyNumberFormat="1" applyFont="1" applyFill="1" applyBorder="1" applyAlignment="1">
      <alignment horizontal="left" vertical="top"/>
    </xf>
    <xf numFmtId="49" fontId="9" fillId="6" borderId="11" xfId="0" applyNumberFormat="1" applyFont="1" applyFill="1" applyBorder="1" applyAlignment="1">
      <alignment horizontal="left" vertical="top"/>
    </xf>
    <xf numFmtId="49" fontId="9" fillId="7" borderId="11" xfId="0" applyNumberFormat="1" applyFont="1" applyFill="1" applyBorder="1" applyAlignment="1">
      <alignment horizontal="left" vertical="top"/>
    </xf>
    <xf numFmtId="49" fontId="9" fillId="8" borderId="11" xfId="0" applyNumberFormat="1" applyFont="1" applyFill="1" applyBorder="1" applyAlignment="1">
      <alignment horizontal="left" vertical="top"/>
    </xf>
    <xf numFmtId="49" fontId="9" fillId="9" borderId="11" xfId="0" applyNumberFormat="1" applyFont="1" applyFill="1" applyBorder="1" applyAlignment="1">
      <alignment horizontal="left" vertical="top"/>
    </xf>
    <xf numFmtId="49" fontId="9" fillId="10" borderId="11" xfId="0" applyNumberFormat="1" applyFont="1" applyFill="1" applyBorder="1" applyAlignment="1">
      <alignment horizontal="left" vertical="top"/>
    </xf>
    <xf numFmtId="49" fontId="10" fillId="5" borderId="11" xfId="0" applyNumberFormat="1" applyFont="1" applyFill="1" applyBorder="1" applyAlignment="1">
      <alignment horizontal="left" vertical="top"/>
    </xf>
    <xf numFmtId="49" fontId="9" fillId="5" borderId="11" xfId="0" applyNumberFormat="1" applyFont="1" applyFill="1" applyBorder="1" applyAlignment="1">
      <alignment horizontal="left" vertical="top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9" fontId="0" fillId="0" borderId="0" xfId="0" applyNumberForma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4" fontId="0" fillId="4" borderId="8" xfId="1" applyFont="1" applyFill="1" applyBorder="1" applyProtection="1"/>
    <xf numFmtId="44" fontId="0" fillId="4" borderId="6" xfId="1" applyFont="1" applyFill="1" applyBorder="1" applyProtection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5" xfId="0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/>
    </xf>
    <xf numFmtId="3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>
      <alignment horizontal="right"/>
    </xf>
    <xf numFmtId="3" fontId="0" fillId="0" borderId="0" xfId="1" applyNumberFormat="1" applyFont="1" applyFill="1" applyAlignment="1" applyProtection="1">
      <alignment horizontal="center" wrapText="1"/>
    </xf>
    <xf numFmtId="7" fontId="0" fillId="0" borderId="0" xfId="1" applyNumberFormat="1" applyFont="1" applyFill="1" applyAlignment="1" applyProtection="1">
      <alignment horizontal="center"/>
    </xf>
    <xf numFmtId="7" fontId="6" fillId="0" borderId="0" xfId="0" applyNumberFormat="1" applyFont="1" applyAlignment="1">
      <alignment horizontal="center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49" fontId="11" fillId="0" borderId="0" xfId="0" applyNumberFormat="1" applyFont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left" vertical="top" wrapText="1"/>
      <protection locked="0"/>
    </xf>
    <xf numFmtId="9" fontId="9" fillId="0" borderId="0" xfId="0" applyNumberFormat="1" applyFont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63"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0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numFmt numFmtId="13" formatCode="0\ %"/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numFmt numFmtId="11" formatCode="&quot;kr&quot;\ #,##0.00;\-&quot;kr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1" formatCode="&quot;kr&quot;\ #,##0.00;\-&quot;kr&quot;\ #,##0.00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FD7DF187-EDB9-4BCA-8F4C-185336A3BA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6.xml"/><Relationship Id="rId13" Type="http://schemas.openxmlformats.org/officeDocument/2006/relationships/sharedStrings" Target="sharedStrings.xml"/><Relationship Id="rId3" Type="http://schemas.microsoft.com/office/2007/relationships/slicerCache" Target="slicerCaches/slicerCache1.xml"/><Relationship Id="rId7" Type="http://schemas.microsoft.com/office/2007/relationships/slicerCache" Target="slicerCaches/slicerCache5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microsoft.com/office/2007/relationships/slicerCache" Target="slicerCaches/slicerCache4.xml"/><Relationship Id="rId11" Type="http://schemas.openxmlformats.org/officeDocument/2006/relationships/theme" Target="theme/theme1.xml"/><Relationship Id="rId5" Type="http://schemas.microsoft.com/office/2007/relationships/slicerCache" Target="slicerCaches/slicerCache3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8.xml"/><Relationship Id="rId4" Type="http://schemas.microsoft.com/office/2007/relationships/slicerCache" Target="slicerCaches/slicerCache2.xml"/><Relationship Id="rId9" Type="http://schemas.microsoft.com/office/2007/relationships/slicerCache" Target="slicerCaches/slicerCache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57149</xdr:colOff>
      <xdr:row>0</xdr:row>
      <xdr:rowOff>0</xdr:rowOff>
    </xdr:from>
    <xdr:to>
      <xdr:col>5</xdr:col>
      <xdr:colOff>1028699</xdr:colOff>
      <xdr:row>6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Fylke">
              <a:extLst>
                <a:ext uri="{FF2B5EF4-FFF2-40B4-BE49-F238E27FC236}">
                  <a16:creationId xmlns:a16="http://schemas.microsoft.com/office/drawing/2014/main" id="{93A35D17-9F49-97E9-05F3-3F299971D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ylk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48099" y="0"/>
              <a:ext cx="189547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14</xdr:col>
      <xdr:colOff>323850</xdr:colOff>
      <xdr:row>0</xdr:row>
      <xdr:rowOff>1</xdr:rowOff>
    </xdr:from>
    <xdr:to>
      <xdr:col>15</xdr:col>
      <xdr:colOff>1038225</xdr:colOff>
      <xdr:row>6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Prosjektnavn">
              <a:extLst>
                <a:ext uri="{FF2B5EF4-FFF2-40B4-BE49-F238E27FC236}">
                  <a16:creationId xmlns:a16="http://schemas.microsoft.com/office/drawing/2014/main" id="{7509DC10-0B37-1B88-F777-28D95A42EC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sjektnav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40000" y="1"/>
              <a:ext cx="19812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209550</xdr:colOff>
      <xdr:row>0</xdr:row>
      <xdr:rowOff>0</xdr:rowOff>
    </xdr:from>
    <xdr:to>
      <xdr:col>14</xdr:col>
      <xdr:colOff>190500</xdr:colOff>
      <xdr:row>6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Kommune">
              <a:extLst>
                <a:ext uri="{FF2B5EF4-FFF2-40B4-BE49-F238E27FC236}">
                  <a16:creationId xmlns:a16="http://schemas.microsoft.com/office/drawing/2014/main" id="{06CC660F-8486-F707-9100-0DE896767C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62850" y="0"/>
              <a:ext cx="7543800" cy="1409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1114425</xdr:colOff>
      <xdr:row>0</xdr:row>
      <xdr:rowOff>1</xdr:rowOff>
    </xdr:from>
    <xdr:to>
      <xdr:col>7</xdr:col>
      <xdr:colOff>171450</xdr:colOff>
      <xdr:row>6</xdr:row>
      <xdr:rowOff>9526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Oppstart år">
              <a:extLst>
                <a:ext uri="{FF2B5EF4-FFF2-40B4-BE49-F238E27FC236}">
                  <a16:creationId xmlns:a16="http://schemas.microsoft.com/office/drawing/2014/main" id="{991865B8-AEEC-5125-1312-09AE3F44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pstart 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29300" y="1"/>
              <a:ext cx="1695450" cy="1390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361950</xdr:colOff>
      <xdr:row>0</xdr:row>
      <xdr:rowOff>1</xdr:rowOff>
    </xdr:from>
    <xdr:to>
      <xdr:col>4</xdr:col>
      <xdr:colOff>219075</xdr:colOff>
      <xdr:row>4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Hovedmål nr">
              <a:extLst>
                <a:ext uri="{FF2B5EF4-FFF2-40B4-BE49-F238E27FC236}">
                  <a16:creationId xmlns:a16="http://schemas.microsoft.com/office/drawing/2014/main" id="{4BA6BB29-9C27-BCFD-0BFF-87A3C3DF08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oved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9625" y="1"/>
              <a:ext cx="2105025" cy="9334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381000</xdr:colOff>
      <xdr:row>0</xdr:row>
      <xdr:rowOff>0</xdr:rowOff>
    </xdr:from>
    <xdr:to>
      <xdr:col>5</xdr:col>
      <xdr:colOff>123826</xdr:colOff>
      <xdr:row>4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Delmål nr">
              <a:extLst>
                <a:ext uri="{FF2B5EF4-FFF2-40B4-BE49-F238E27FC236}">
                  <a16:creationId xmlns:a16="http://schemas.microsoft.com/office/drawing/2014/main" id="{DB3E2A93-04BE-2D3D-81B9-814715B9CE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lmål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76575" y="0"/>
              <a:ext cx="1857376" cy="885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247650</xdr:colOff>
      <xdr:row>0</xdr:row>
      <xdr:rowOff>0</xdr:rowOff>
    </xdr:from>
    <xdr:to>
      <xdr:col>10</xdr:col>
      <xdr:colOff>390525</xdr:colOff>
      <xdr:row>4</xdr:row>
      <xdr:rowOff>104775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3" name="Prioritet">
              <a:extLst>
                <a:ext uri="{FF2B5EF4-FFF2-40B4-BE49-F238E27FC236}">
                  <a16:creationId xmlns:a16="http://schemas.microsoft.com/office/drawing/2014/main" id="{058A2A12-EDA8-7179-9A6F-E59DB7FAB9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iorite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0"/>
              <a:ext cx="1781175" cy="86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466725</xdr:colOff>
      <xdr:row>0</xdr:row>
      <xdr:rowOff>0</xdr:rowOff>
    </xdr:from>
    <xdr:to>
      <xdr:col>12</xdr:col>
      <xdr:colOff>1085850</xdr:colOff>
      <xdr:row>4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4" name="Fagområde">
              <a:extLst>
                <a:ext uri="{FF2B5EF4-FFF2-40B4-BE49-F238E27FC236}">
                  <a16:creationId xmlns:a16="http://schemas.microsoft.com/office/drawing/2014/main" id="{794B40FE-882C-FEEC-5D0E-9B5199A7E0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gområ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15150" y="0"/>
              <a:ext cx="358140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tabellslicer. Tabellslicere støttes ikke i denne versjonen av Excel.
Sliceren kan ikke brukes hvis figuren ble endret i en tidligere versjon av Excel, eller hvis arbeidsboken ble lagret i Excel 2007 eller tidligere.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Hovedmål_nr" xr10:uid="{5228A4F8-8481-48F3-9E9D-15BA15672348}" sourceName="Hovedmål nr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Delmål_nr" xr10:uid="{6764F29E-6EC2-486E-A29B-891D4600D147}" sourceName="Delmål nr">
  <extLst>
    <x:ext xmlns:x15="http://schemas.microsoft.com/office/spreadsheetml/2010/11/main" uri="{2F2917AC-EB37-4324-AD4E-5DD8C200BD13}">
      <x15:tableSlicerCache tableId="3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ioritet" xr10:uid="{6E3B2729-DDC2-49CD-A5CD-0C860A400C4B}" sourceName="Prioritet">
  <extLst>
    <x:ext xmlns:x15="http://schemas.microsoft.com/office/spreadsheetml/2010/11/main" uri="{2F2917AC-EB37-4324-AD4E-5DD8C200BD13}">
      <x15:tableSlicerCache tableId="3" column="1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agområde" xr10:uid="{EB0CA855-3460-4F2F-9C6C-66FF08AF0562}" sourceName="Fagområde">
  <extLst>
    <x:ext xmlns:x15="http://schemas.microsoft.com/office/spreadsheetml/2010/11/main" uri="{2F2917AC-EB37-4324-AD4E-5DD8C200BD13}">
      <x15:tableSlicerCache tableId="3" column="17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Fylke" xr10:uid="{BB82DE00-88A8-426E-ACD3-D4167BFE7E63}" sourceName="Fylk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Prosjektnavn" xr10:uid="{EC58D061-291F-4F43-B73C-D394ABB2C057}" sourceName="Prosjektnavn">
  <extLst>
    <x:ext xmlns:x15="http://schemas.microsoft.com/office/spreadsheetml/2010/11/main" uri="{2F2917AC-EB37-4324-AD4E-5DD8C200BD13}">
      <x15:tableSlicerCache tableId="4" column="3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" xr10:uid="{EEA1008E-70EA-49CE-B081-245D9F9FD0EC}" sourceName="Kommune">
  <extLst>
    <x:ext xmlns:x15="http://schemas.microsoft.com/office/spreadsheetml/2010/11/main" uri="{2F2917AC-EB37-4324-AD4E-5DD8C200BD13}">
      <x15:tableSlicerCache tableId="4" column="4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Oppstart_år" xr10:uid="{626CE93C-81FE-4886-B5CC-52D91A540C69}" sourceName="Oppstart år">
  <extLst>
    <x:ext xmlns:x15="http://schemas.microsoft.com/office/spreadsheetml/2010/11/main" uri="{2F2917AC-EB37-4324-AD4E-5DD8C200BD13}">
      <x15:tableSlicerCache tableId="4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ylke" xr10:uid="{376DE59E-87BA-4A1B-82DB-D5387DC38D2F}" cache="Slicer_Fylke" caption="Fylke" columnCount="4" rowHeight="241300"/>
  <slicer name="Prosjektnavn" xr10:uid="{53A42F08-19DC-4ED8-95B3-86EDAE2C43A2}" cache="Slicer_Prosjektnavn" caption="Prosjektnavn" rowHeight="241300"/>
  <slicer name="Kommune" xr10:uid="{90C1FE08-BABD-413E-9AB6-81C16236E2CD}" cache="Slicer_Kommune" caption="Kommune" columnCount="6" rowHeight="241300"/>
  <slicer name="Oppstart år" xr10:uid="{7C1B24AE-252A-45FE-B2E5-5507BB312862}" cache="Slicer_Oppstart_år" caption="Oppstart år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ovedmål nr" xr10:uid="{9AADB8AA-500D-4D8A-85D5-D469C5E17672}" cache="Slicer_Hovedmål_nr" caption="Hovedmål nr" columnCount="3" rowHeight="241300"/>
  <slicer name="Delmål nr" xr10:uid="{3BF8F2F5-EA9C-4935-90B8-0878F0E7D592}" cache="Slicer_Delmål_nr" caption="Delmål nr" columnCount="3" rowHeight="241300"/>
  <slicer name="Prioritet" xr10:uid="{360A71E5-E74F-4423-A6F7-DD49B527E4DD}" cache="Slicer_Prioritet" caption="Prioritet" columnCount="3" rowHeight="241300"/>
  <slicer name="Fagområde" xr10:uid="{C7C8E39B-8D4B-4638-A164-8B8F2B10F472}" cache="Slicer_Fagområde" caption="Fagområde" columnCount="3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449D72-3DA8-410F-9B36-4758D6FD00FC}" name="Kartleggingsplan" displayName="Kartleggingsplan" ref="B12:AN254" totalsRowShown="0" headerRowDxfId="62" dataDxfId="61" tableBorderDxfId="60">
  <autoFilter ref="B12:AN254" xr:uid="{E6449D72-3DA8-410F-9B36-4758D6FD00FC}"/>
  <tableColumns count="39">
    <tableColumn id="1" xr3:uid="{AC2564EE-9780-4DD2-8A1B-9809528A316D}" name="Fylke" dataDxfId="59"/>
    <tableColumn id="2" xr3:uid="{A683EFA4-5A6B-4B7C-A864-F330B5FAAC69}" name="Region" dataDxfId="58"/>
    <tableColumn id="3" xr3:uid="{EC09A96C-4171-4B5C-8D49-D6BAD2A9CC9C}" name="Prosjektnavn" dataDxfId="57"/>
    <tableColumn id="4" xr3:uid="{0646ABE6-E41B-45A0-8DBC-CA8CE8715171}" name="Kommune" dataDxfId="56"/>
    <tableColumn id="5" xr3:uid="{1AE082CE-95F1-4C26-85E8-C7641C1746E2}" name="Prosjekt-type" dataDxfId="55"/>
    <tableColumn id="6" xr3:uid="{B9C9A114-25A3-4A65-A695-A8E5D769E633}" name="Oppstart år" dataDxfId="54"/>
    <tableColumn id="7" xr3:uid="{9CD800BB-2973-4B69-BE83-7B8A34D9E935}" name="Antall" dataDxfId="53"/>
    <tableColumn id="8" xr3:uid="{214BAA0A-B6F3-4312-B3BE-A70FB9AA5E6C}" name="Enhet" dataDxfId="52"/>
    <tableColumn id="9" xr3:uid="{5FC45797-1012-403C-A05C-B712972986D7}" name="Totalkostnad" dataDxfId="51" dataCellStyle="Valuta"/>
    <tableColumn id="10" xr3:uid="{4DB23F5A-63AC-42AC-8334-54C7C278712D}" name="1" dataDxfId="50" dataCellStyle="Valuta"/>
    <tableColumn id="11" xr3:uid="{72AF9AF4-7545-43ED-A476-7959D958E84A}" name="2" dataDxfId="49" dataCellStyle="Valuta"/>
    <tableColumn id="12" xr3:uid="{79B8DB09-4902-45AB-84DB-EEE99CF9969A}" name="3" dataDxfId="48" dataCellStyle="Valuta"/>
    <tableColumn id="13" xr3:uid="{2BF96B07-E68F-42AE-A4E9-3FC26A735C5B}" name="4" dataDxfId="47" dataCellStyle="Valuta"/>
    <tableColumn id="14" xr3:uid="{9C07072E-ABF3-43F7-8AA5-21AFEB3C4AC7}" name="5" dataDxfId="46" dataCellStyle="Valuta"/>
    <tableColumn id="15" xr3:uid="{9C460297-BE99-496B-8824-06173E7584B2}" name="6" dataDxfId="45" dataCellStyle="Valuta"/>
    <tableColumn id="16" xr3:uid="{4D7448F2-BD8A-467E-A677-BDFCED44374F}" name="7" dataDxfId="44" dataCellStyle="Valuta"/>
    <tableColumn id="17" xr3:uid="{D028AF05-0BAD-4852-A3FE-864619E5EF6F}" name="8" dataDxfId="43" dataCellStyle="Valuta"/>
    <tableColumn id="18" xr3:uid="{7B49677A-A639-481F-85FF-68EB367B1A7F}" name="9" dataDxfId="42" dataCellStyle="Valuta"/>
    <tableColumn id="19" xr3:uid="{E58F1F55-36DB-41C8-8DB4-21405B7EF965}" name="10" dataDxfId="41" dataCellStyle="Valuta"/>
    <tableColumn id="20" xr3:uid="{44C8BFE2-F034-4A7A-AE99-BBAB2BE4DCEB}" name="11" dataDxfId="40" dataCellStyle="Valuta"/>
    <tableColumn id="21" xr3:uid="{ED080F37-F0A8-4E1A-88DB-D81EF79D0BDE}" name="12" dataDxfId="39" dataCellStyle="Valuta"/>
    <tableColumn id="22" xr3:uid="{4D0BEED7-5E50-4D21-AE34-84ABE7254324}" name="13" dataDxfId="38" dataCellStyle="Valuta"/>
    <tableColumn id="23" xr3:uid="{EDF5AD08-C807-4BD5-A986-23D0F9A67675}" name="14" dataDxfId="37" dataCellStyle="Valuta"/>
    <tableColumn id="24" xr3:uid="{FD298B1C-375C-4B0A-A567-43260D392904}" name="15" dataDxfId="36" dataCellStyle="Valuta"/>
    <tableColumn id="25" xr3:uid="{4FA743FB-0052-4FD1-981E-783314CA6C2A}" name="16" dataDxfId="35" dataCellStyle="Valuta"/>
    <tableColumn id="26" xr3:uid="{9D005AAA-5C8F-46D3-808B-9AC765FD7D23}" name="17" dataDxfId="34" dataCellStyle="Valuta"/>
    <tableColumn id="27" xr3:uid="{A91D16D7-5C5C-446D-9901-FDC1891FE8D0}" name="18" dataDxfId="33" dataCellStyle="Valuta"/>
    <tableColumn id="28" xr3:uid="{1232D105-A551-4013-8762-59039375E780}" name="19" dataDxfId="32" dataCellStyle="Valuta"/>
    <tableColumn id="29" xr3:uid="{4A2E6173-2FC2-42E5-BC54-859ABEDDCBAC}" name="20" dataDxfId="31" dataCellStyle="Valuta"/>
    <tableColumn id="30" xr3:uid="{E8D1059F-E80E-4B6C-AA10-C746503512F1}" name="21" dataDxfId="30"/>
    <tableColumn id="31" xr3:uid="{54DA8D02-3871-488C-B44B-C6196D070F7F}" name="22" dataDxfId="29"/>
    <tableColumn id="32" xr3:uid="{019F2F6C-E0EC-4C89-A1BD-AAA2DDB885B5}" name="23" dataDxfId="28"/>
    <tableColumn id="33" xr3:uid="{374C97CA-4AD0-48BD-861D-EDD31B4EF2F1}" name="24" dataDxfId="27"/>
    <tableColumn id="34" xr3:uid="{2A858F53-F14D-4CC3-AD2B-DD73B7416DC5}" name="25" dataDxfId="26"/>
    <tableColumn id="35" xr3:uid="{14EDF9F5-08A4-4C10-9F48-6211A604E2D2}" name="26" dataDxfId="25"/>
    <tableColumn id="36" xr3:uid="{5F4B0169-7F50-4B8E-9F17-9431160009D6}" name="27" dataDxfId="24"/>
    <tableColumn id="37" xr3:uid="{126F2918-A3D3-4F84-8BB1-C1BBF9A8CF08}" name="28" dataDxfId="23"/>
    <tableColumn id="38" xr3:uid="{A2B64657-D303-4D79-9032-843E8A9DD64D}" name="29" dataDxfId="22"/>
    <tableColumn id="39" xr3:uid="{64BE924C-2545-4B20-85A0-10CFD4FBCB1C}" name="30" dataDxfId="21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A95D9E-17E4-4D22-A600-972C6066631F}" name="Handlingsplan" displayName="Handlingsplan" ref="B6:S32" totalsRowShown="0" headerRowDxfId="20" dataDxfId="18" headerRowBorderDxfId="19">
  <autoFilter ref="B6:S32" xr:uid="{A3A95D9E-17E4-4D22-A600-972C6066631F}"/>
  <tableColumns count="18">
    <tableColumn id="1" xr3:uid="{B294B6D1-A395-4087-A7BA-D28452F57ABE}" name="Hovedmål nr" dataDxfId="17"/>
    <tableColumn id="2" xr3:uid="{283DB2D5-0380-4AC3-A62E-B7928C14A759}" name="Delmål nr" dataDxfId="16"/>
    <tableColumn id="3" xr3:uid="{13F4E9A3-032D-4D7C-BF8C-DCC5E728B3D3}" name="Tiltak nr" dataDxfId="15"/>
    <tableColumn id="4" xr3:uid="{05CBD73B-CE61-479A-8996-82ECBFF07B23}" name="Delmål" dataDxfId="14"/>
    <tableColumn id="5" xr3:uid="{7A56945E-45BB-4233-9DC7-E049EF64F185}" name="SB" dataDxfId="13"/>
    <tableColumn id="6" xr3:uid="{F40A2B2D-B994-4FE2-8F16-A03D6FBF0F0E}" name="KN" dataDxfId="12"/>
    <tableColumn id="7" xr3:uid="{52166BFE-27D3-4B41-9196-6CDD515A8126}" name="KD" dataDxfId="11"/>
    <tableColumn id="8" xr3:uid="{299E52D8-A44B-482D-AD54-A8C862DDD02B}" name="S" dataDxfId="10"/>
    <tableColumn id="9" xr3:uid="{FF9E113B-3755-4061-B38A-A5F5517ED8F6}" name="IN" dataDxfId="9"/>
    <tableColumn id="10" xr3:uid="{B45E9970-8852-460C-8664-DC525D3C8504}" name="Prioriterte tiltak" dataDxfId="8"/>
    <tableColumn id="11" xr3:uid="{85C6273F-D39A-4A47-8ACB-F4262A02198E}" name="Prioritet" dataDxfId="7"/>
    <tableColumn id="12" xr3:uid="{E91E4EE0-BB09-4D6B-A858-9646749789E8}" name="Status" dataDxfId="6"/>
    <tableColumn id="13" xr3:uid="{C77AC046-CA70-45E9-999C-9D56225583D1}" name="Måltall definert år" dataDxfId="5"/>
    <tableColumn id="14" xr3:uid="{07720CB2-2902-41AF-B479-E1A0006F101C}" name="Ansvar" dataDxfId="4"/>
    <tableColumn id="15" xr3:uid="{1AC74173-AE0F-4C9E-B13B-0ED058E9C25D}" name="Prioritert/_x000a_Kontinuerlig" dataDxfId="3"/>
    <tableColumn id="16" xr3:uid="{F241DF70-332E-48D5-A3B7-822FBB4A5077}" name="Tidsfrist" dataDxfId="2"/>
    <tableColumn id="17" xr3:uid="{9138278E-B487-4046-BC4B-5C2D1F55382C}" name="Fagområde" dataDxfId="1"/>
    <tableColumn id="18" xr3:uid="{2D2DA0FB-5E04-4D02-8CD5-3839FDA021DE}" name="Utført (År)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2D14-868A-43EB-BA84-CF2F91B21D71}">
  <sheetPr codeName="Ark3">
    <tabColor theme="9" tint="-0.249977111117893"/>
    <pageSetUpPr fitToPage="1"/>
  </sheetPr>
  <dimension ref="B1:AN269"/>
  <sheetViews>
    <sheetView tabSelected="1" zoomScaleNormal="100" workbookViewId="0">
      <pane ySplit="10" topLeftCell="A209" activePane="bottomLeft" state="frozen"/>
      <selection pane="bottomLeft" activeCell="C242" sqref="C242"/>
    </sheetView>
  </sheetViews>
  <sheetFormatPr baseColWidth="10" defaultColWidth="11.42578125" defaultRowHeight="15" x14ac:dyDescent="0.25"/>
  <cols>
    <col min="1" max="1" width="1.5703125" customWidth="1"/>
    <col min="2" max="2" width="8.140625" customWidth="1"/>
    <col min="3" max="3" width="10.28515625" customWidth="1"/>
    <col min="4" max="4" width="36.85546875" customWidth="1"/>
    <col min="5" max="5" width="13.85546875" customWidth="1"/>
    <col min="6" max="6" width="25.140625" style="20" customWidth="1"/>
    <col min="7" max="7" width="14.42578125" customWidth="1"/>
    <col min="8" max="8" width="9.7109375" customWidth="1"/>
    <col min="9" max="9" width="8.7109375" customWidth="1"/>
    <col min="10" max="15" width="19" customWidth="1"/>
    <col min="16" max="16" width="17" customWidth="1"/>
    <col min="17" max="17" width="15" bestFit="1" customWidth="1"/>
    <col min="18" max="18" width="13.5703125" bestFit="1" customWidth="1"/>
    <col min="19" max="19" width="15" bestFit="1" customWidth="1"/>
    <col min="20" max="20" width="7.85546875" bestFit="1" customWidth="1"/>
    <col min="21" max="22" width="15" bestFit="1" customWidth="1"/>
    <col min="23" max="23" width="7.85546875" bestFit="1" customWidth="1"/>
    <col min="24" max="24" width="12.5703125" bestFit="1" customWidth="1"/>
    <col min="25" max="39" width="19" hidden="1" customWidth="1"/>
    <col min="40" max="40" width="11.85546875" customWidth="1"/>
  </cols>
  <sheetData>
    <row r="1" spans="2:40" x14ac:dyDescent="0.25">
      <c r="F1"/>
    </row>
    <row r="2" spans="2:40" x14ac:dyDescent="0.25">
      <c r="F2"/>
    </row>
    <row r="3" spans="2:40" ht="22.5" customHeight="1" x14ac:dyDescent="0.25">
      <c r="F3"/>
      <c r="L3" s="1"/>
      <c r="M3" s="1"/>
      <c r="AH3" s="2"/>
    </row>
    <row r="4" spans="2:40" ht="18.75" x14ac:dyDescent="0.3">
      <c r="B4" s="3" t="s">
        <v>273</v>
      </c>
      <c r="F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40" ht="18.75" x14ac:dyDescent="0.3">
      <c r="B5" s="3" t="s">
        <v>60</v>
      </c>
      <c r="F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2:40" ht="18.75" x14ac:dyDescent="0.3">
      <c r="B6" s="6" t="s">
        <v>0</v>
      </c>
      <c r="F6"/>
    </row>
    <row r="7" spans="2:40" ht="9.75" customHeight="1" thickBot="1" x14ac:dyDescent="0.3">
      <c r="F7"/>
    </row>
    <row r="8" spans="2:40" ht="18.75" x14ac:dyDescent="0.3">
      <c r="B8" s="59" t="s">
        <v>1</v>
      </c>
      <c r="C8" s="60"/>
      <c r="D8" s="60"/>
      <c r="E8" s="60"/>
      <c r="F8" s="60"/>
      <c r="G8" s="60"/>
      <c r="H8" s="60"/>
      <c r="I8" s="60"/>
      <c r="J8" s="59" t="s">
        <v>2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1"/>
    </row>
    <row r="9" spans="2:40" ht="15.75" x14ac:dyDescent="0.25">
      <c r="B9" s="7" t="s">
        <v>3</v>
      </c>
      <c r="C9" s="8" t="s">
        <v>4</v>
      </c>
      <c r="D9" s="9" t="s">
        <v>5</v>
      </c>
      <c r="E9" s="9" t="s">
        <v>6</v>
      </c>
      <c r="F9" s="8" t="s">
        <v>7</v>
      </c>
      <c r="G9" s="8" t="s">
        <v>8</v>
      </c>
      <c r="H9" s="9" t="s">
        <v>9</v>
      </c>
      <c r="I9" s="10" t="s">
        <v>10</v>
      </c>
      <c r="J9" s="11" t="s">
        <v>11</v>
      </c>
      <c r="K9" s="8" t="s">
        <v>61</v>
      </c>
      <c r="L9" s="8" t="s">
        <v>62</v>
      </c>
      <c r="M9" s="8" t="s">
        <v>59</v>
      </c>
      <c r="N9" s="8" t="s">
        <v>48</v>
      </c>
      <c r="O9" s="8" t="s">
        <v>63</v>
      </c>
      <c r="P9" s="8" t="s">
        <v>64</v>
      </c>
      <c r="Q9" s="8" t="s">
        <v>65</v>
      </c>
      <c r="R9" s="8" t="s">
        <v>66</v>
      </c>
      <c r="S9" s="8" t="s">
        <v>67</v>
      </c>
      <c r="T9" s="8" t="s">
        <v>68</v>
      </c>
      <c r="U9" s="8" t="s">
        <v>69</v>
      </c>
      <c r="V9" s="8" t="s">
        <v>70</v>
      </c>
      <c r="W9" s="8" t="s">
        <v>71</v>
      </c>
      <c r="X9" s="8" t="s">
        <v>72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12" t="s">
        <v>73</v>
      </c>
    </row>
    <row r="10" spans="2:40" x14ac:dyDescent="0.25">
      <c r="B10" s="13"/>
      <c r="C10" s="14"/>
      <c r="D10" s="15"/>
      <c r="E10" s="15"/>
      <c r="F10" s="16"/>
      <c r="G10" s="16"/>
      <c r="H10" s="15"/>
      <c r="I10" s="17"/>
      <c r="J10" s="36">
        <f>SUBTOTAL(9,J13:J254)</f>
        <v>109778507.32793349</v>
      </c>
      <c r="K10" s="37">
        <f>SUBTOTAL(9,Kartleggingsplan[1])</f>
        <v>6540014.1259552501</v>
      </c>
      <c r="L10" s="37">
        <f>SUBTOTAL(9,Kartleggingsplan[2])</f>
        <v>6979029.0095314998</v>
      </c>
      <c r="M10" s="37">
        <f>SUBTOTAL(9,Kartleggingsplan[3])</f>
        <v>55266835.879083119</v>
      </c>
      <c r="N10" s="37">
        <f>SUBTOTAL(9,Kartleggingsplan[4])</f>
        <v>14824748.179418234</v>
      </c>
      <c r="O10" s="37">
        <f>SUBTOTAL(9,Kartleggingsplan[5])</f>
        <v>6979029.0095314998</v>
      </c>
      <c r="P10" s="37">
        <f>SUBTOTAL(9,Kartleggingsplan[6])</f>
        <v>7538213.0727447849</v>
      </c>
      <c r="Q10" s="37">
        <f>SUBTOTAL(9,Kartleggingsplan[7])</f>
        <v>7239565.3242936637</v>
      </c>
      <c r="R10" s="37">
        <f>SUBTOTAL(9,Kartleggingsplan[8])</f>
        <v>0</v>
      </c>
      <c r="S10" s="37">
        <f>SUBTOTAL(9,Kartleggingsplan[9])</f>
        <v>4411072.7273754366</v>
      </c>
      <c r="T10" s="37">
        <f>SUBTOTAL(9,Kartleggingsplan[10])</f>
        <v>0</v>
      </c>
      <c r="U10" s="37">
        <f>SUBTOTAL(9,Kartleggingsplan[11])</f>
        <v>3077125.1464786702</v>
      </c>
      <c r="V10" s="37">
        <f>SUBTOTAL(9,Kartleggingsplan[12])</f>
        <v>0</v>
      </c>
      <c r="W10" s="37">
        <f>SUBTOTAL(9,Kartleggingsplan[13])</f>
        <v>0</v>
      </c>
      <c r="X10" s="37">
        <f>SUBTOTAL(9,Kartleggingsplan[14])</f>
        <v>0</v>
      </c>
      <c r="Y10" s="37">
        <f>SUBTOTAL(9,Kartleggingsplan[15])</f>
        <v>0</v>
      </c>
      <c r="Z10" s="37">
        <f>SUBTOTAL(9,Kartleggingsplan[16])</f>
        <v>0</v>
      </c>
      <c r="AA10" s="37">
        <f>SUBTOTAL(9,Kartleggingsplan[17])</f>
        <v>0</v>
      </c>
      <c r="AB10" s="37">
        <f>SUBTOTAL(9,Kartleggingsplan[18])</f>
        <v>0</v>
      </c>
      <c r="AC10" s="37">
        <f>SUBTOTAL(9,Kartleggingsplan[19])</f>
        <v>0</v>
      </c>
      <c r="AD10" s="37">
        <f>SUBTOTAL(9,Kartleggingsplan[20])</f>
        <v>0</v>
      </c>
      <c r="AE10" s="37">
        <f>SUBTOTAL(9,Kartleggingsplan[21])</f>
        <v>0</v>
      </c>
      <c r="AF10" s="37">
        <f>SUBTOTAL(9,Kartleggingsplan[22])</f>
        <v>0</v>
      </c>
      <c r="AG10" s="37">
        <f>SUBTOTAL(9,Kartleggingsplan[23])</f>
        <v>0</v>
      </c>
      <c r="AH10" s="37">
        <f>SUBTOTAL(9,Kartleggingsplan[24])</f>
        <v>0</v>
      </c>
      <c r="AI10" s="37">
        <f>SUBTOTAL(9,Kartleggingsplan[25])</f>
        <v>0</v>
      </c>
      <c r="AJ10" s="37">
        <f>SUBTOTAL(9,Kartleggingsplan[26])</f>
        <v>0</v>
      </c>
      <c r="AK10" s="37">
        <f>SUBTOTAL(9,Kartleggingsplan[27])</f>
        <v>0</v>
      </c>
      <c r="AL10" s="37">
        <f>SUBTOTAL(9,Kartleggingsplan[28])</f>
        <v>0</v>
      </c>
      <c r="AM10" s="37">
        <f>SUBTOTAL(9,Kartleggingsplan[29])</f>
        <v>0</v>
      </c>
      <c r="AN10" s="37">
        <f>SUBTOTAL(9,Kartleggingsplan[30])</f>
        <v>0</v>
      </c>
    </row>
    <row r="11" spans="2:40" hidden="1" x14ac:dyDescent="0.25">
      <c r="B11" s="38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 t="s">
        <v>74</v>
      </c>
      <c r="U11" s="39"/>
      <c r="V11" s="39"/>
      <c r="W11" s="39" t="s">
        <v>74</v>
      </c>
      <c r="X11" s="39"/>
      <c r="Y11" s="39" t="s">
        <v>74</v>
      </c>
      <c r="Z11" s="39" t="s">
        <v>74</v>
      </c>
      <c r="AA11" s="39" t="s">
        <v>74</v>
      </c>
      <c r="AB11" s="39" t="s">
        <v>74</v>
      </c>
      <c r="AC11" s="39" t="s">
        <v>74</v>
      </c>
      <c r="AD11" s="39" t="s">
        <v>74</v>
      </c>
      <c r="AE11" s="39" t="s">
        <v>74</v>
      </c>
      <c r="AF11" s="39" t="s">
        <v>74</v>
      </c>
      <c r="AG11" s="39" t="s">
        <v>74</v>
      </c>
      <c r="AH11" s="39" t="s">
        <v>74</v>
      </c>
      <c r="AI11" s="39" t="s">
        <v>74</v>
      </c>
      <c r="AJ11" s="39" t="s">
        <v>74</v>
      </c>
      <c r="AK11" s="39" t="s">
        <v>74</v>
      </c>
      <c r="AL11" s="39" t="s">
        <v>74</v>
      </c>
      <c r="AM11" s="39" t="s">
        <v>74</v>
      </c>
      <c r="AN11" s="42" t="s">
        <v>74</v>
      </c>
    </row>
    <row r="12" spans="2:40" s="18" customFormat="1" ht="15.75" hidden="1" x14ac:dyDescent="0.25">
      <c r="B12" s="43" t="s">
        <v>3</v>
      </c>
      <c r="C12" s="44" t="s">
        <v>4</v>
      </c>
      <c r="D12" s="44" t="s">
        <v>5</v>
      </c>
      <c r="E12" s="44" t="s">
        <v>6</v>
      </c>
      <c r="F12" s="43" t="s">
        <v>7</v>
      </c>
      <c r="G12" s="43" t="s">
        <v>8</v>
      </c>
      <c r="H12" s="44" t="s">
        <v>9</v>
      </c>
      <c r="I12" s="44" t="s">
        <v>10</v>
      </c>
      <c r="J12" s="43" t="s">
        <v>11</v>
      </c>
      <c r="K12" s="45" t="s">
        <v>12</v>
      </c>
      <c r="L12" s="45" t="s">
        <v>13</v>
      </c>
      <c r="M12" s="45" t="s">
        <v>14</v>
      </c>
      <c r="N12" s="45" t="s">
        <v>15</v>
      </c>
      <c r="O12" s="45" t="s">
        <v>16</v>
      </c>
      <c r="P12" s="45" t="s">
        <v>17</v>
      </c>
      <c r="Q12" s="45" t="s">
        <v>18</v>
      </c>
      <c r="R12" s="45" t="s">
        <v>19</v>
      </c>
      <c r="S12" s="45" t="s">
        <v>20</v>
      </c>
      <c r="T12" s="45" t="s">
        <v>21</v>
      </c>
      <c r="U12" s="45" t="s">
        <v>22</v>
      </c>
      <c r="V12" s="45" t="s">
        <v>23</v>
      </c>
      <c r="W12" s="45" t="s">
        <v>24</v>
      </c>
      <c r="X12" s="45" t="s">
        <v>25</v>
      </c>
      <c r="Y12" s="45" t="s">
        <v>26</v>
      </c>
      <c r="Z12" s="45" t="s">
        <v>27</v>
      </c>
      <c r="AA12" s="45" t="s">
        <v>28</v>
      </c>
      <c r="AB12" s="45" t="s">
        <v>29</v>
      </c>
      <c r="AC12" s="45" t="s">
        <v>30</v>
      </c>
      <c r="AD12" s="45" t="s">
        <v>31</v>
      </c>
      <c r="AE12" s="45" t="s">
        <v>32</v>
      </c>
      <c r="AF12" s="45" t="s">
        <v>33</v>
      </c>
      <c r="AG12" s="45" t="s">
        <v>34</v>
      </c>
      <c r="AH12" s="45" t="s">
        <v>35</v>
      </c>
      <c r="AI12" s="45" t="s">
        <v>36</v>
      </c>
      <c r="AJ12" s="45" t="s">
        <v>37</v>
      </c>
      <c r="AK12" s="45" t="s">
        <v>38</v>
      </c>
      <c r="AL12" s="45" t="s">
        <v>39</v>
      </c>
      <c r="AM12" s="45" t="s">
        <v>40</v>
      </c>
      <c r="AN12" s="45" t="s">
        <v>41</v>
      </c>
    </row>
    <row r="13" spans="2:40" ht="15.75" x14ac:dyDescent="0.25">
      <c r="B13" s="43" t="s">
        <v>274</v>
      </c>
      <c r="C13" s="46">
        <v>0</v>
      </c>
      <c r="D13" s="47" t="s">
        <v>76</v>
      </c>
      <c r="E13" s="47" t="s">
        <v>77</v>
      </c>
      <c r="F13" s="48" t="s">
        <v>78</v>
      </c>
      <c r="G13" s="43">
        <v>2026</v>
      </c>
      <c r="H13" s="49">
        <v>534.5</v>
      </c>
      <c r="I13" s="50" t="s">
        <v>79</v>
      </c>
      <c r="J13" s="51">
        <v>2138000</v>
      </c>
      <c r="K13" s="52">
        <v>162915.6</v>
      </c>
      <c r="L13" s="52">
        <v>162915.6</v>
      </c>
      <c r="M13" s="52">
        <v>854772.4</v>
      </c>
      <c r="N13" s="52">
        <v>427386.2</v>
      </c>
      <c r="O13" s="52">
        <v>162915.6</v>
      </c>
      <c r="P13" s="52">
        <v>101768.8</v>
      </c>
      <c r="Q13" s="52">
        <v>183012.8</v>
      </c>
      <c r="R13" s="52">
        <v>0</v>
      </c>
      <c r="S13" s="52">
        <v>82313</v>
      </c>
      <c r="T13" s="52">
        <v>0</v>
      </c>
      <c r="U13" s="52">
        <v>85520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</row>
    <row r="14" spans="2:40" ht="15.75" x14ac:dyDescent="0.25">
      <c r="B14" s="43" t="s">
        <v>274</v>
      </c>
      <c r="C14" s="46">
        <v>0</v>
      </c>
      <c r="D14" s="47" t="s">
        <v>76</v>
      </c>
      <c r="E14" s="47" t="s">
        <v>80</v>
      </c>
      <c r="F14" s="48" t="s">
        <v>78</v>
      </c>
      <c r="G14" s="43">
        <v>2026</v>
      </c>
      <c r="H14" s="49">
        <v>100</v>
      </c>
      <c r="I14" s="50" t="s">
        <v>79</v>
      </c>
      <c r="J14" s="51">
        <v>400000</v>
      </c>
      <c r="K14" s="52">
        <v>30480</v>
      </c>
      <c r="L14" s="52">
        <v>30480</v>
      </c>
      <c r="M14" s="52">
        <v>159919.99999999997</v>
      </c>
      <c r="N14" s="52">
        <v>79959.999999999985</v>
      </c>
      <c r="O14" s="52">
        <v>30480</v>
      </c>
      <c r="P14" s="52">
        <v>19040</v>
      </c>
      <c r="Q14" s="52">
        <v>34240</v>
      </c>
      <c r="R14" s="52">
        <v>0</v>
      </c>
      <c r="S14" s="52">
        <v>15400</v>
      </c>
      <c r="T14" s="52">
        <v>0</v>
      </c>
      <c r="U14" s="52">
        <v>16000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3">
        <v>0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3">
        <v>0</v>
      </c>
    </row>
    <row r="15" spans="2:40" ht="15.75" x14ac:dyDescent="0.25">
      <c r="B15" s="43" t="s">
        <v>274</v>
      </c>
      <c r="C15" s="46">
        <v>0</v>
      </c>
      <c r="D15" s="47" t="s">
        <v>81</v>
      </c>
      <c r="E15" s="47" t="s">
        <v>82</v>
      </c>
      <c r="F15" s="48" t="s">
        <v>83</v>
      </c>
      <c r="G15" s="43">
        <v>2026</v>
      </c>
      <c r="H15" s="49">
        <v>211.3</v>
      </c>
      <c r="I15" s="50" t="s">
        <v>79</v>
      </c>
      <c r="J15" s="51">
        <v>422600</v>
      </c>
      <c r="K15" s="52">
        <v>28145.16</v>
      </c>
      <c r="L15" s="52">
        <v>48260.92</v>
      </c>
      <c r="M15" s="52">
        <v>201284.38</v>
      </c>
      <c r="N15" s="52">
        <v>24130.46</v>
      </c>
      <c r="O15" s="52">
        <v>48260.92</v>
      </c>
      <c r="P15" s="52">
        <v>24130.46</v>
      </c>
      <c r="Q15" s="52">
        <v>32117.599999999999</v>
      </c>
      <c r="R15" s="52">
        <v>0</v>
      </c>
      <c r="S15" s="52">
        <v>16270.1</v>
      </c>
      <c r="T15" s="52">
        <v>0</v>
      </c>
      <c r="U15" s="52">
        <v>16904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3">
        <v>0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</row>
    <row r="16" spans="2:40" ht="15.75" x14ac:dyDescent="0.25">
      <c r="B16" s="43" t="s">
        <v>274</v>
      </c>
      <c r="C16" s="46">
        <v>0</v>
      </c>
      <c r="D16" s="47" t="s">
        <v>81</v>
      </c>
      <c r="E16" s="47" t="s">
        <v>84</v>
      </c>
      <c r="F16" s="48" t="s">
        <v>83</v>
      </c>
      <c r="G16" s="43">
        <v>2026</v>
      </c>
      <c r="H16" s="49">
        <v>103.773</v>
      </c>
      <c r="I16" s="50" t="s">
        <v>79</v>
      </c>
      <c r="J16" s="51">
        <v>207546</v>
      </c>
      <c r="K16" s="52">
        <v>13822.563600000001</v>
      </c>
      <c r="L16" s="52">
        <v>23701.753199999999</v>
      </c>
      <c r="M16" s="52">
        <v>98854.159800000009</v>
      </c>
      <c r="N16" s="52">
        <v>11850.8766</v>
      </c>
      <c r="O16" s="52">
        <v>23701.753199999999</v>
      </c>
      <c r="P16" s="52">
        <v>11850.8766</v>
      </c>
      <c r="Q16" s="52">
        <v>15773.495999999999</v>
      </c>
      <c r="R16" s="52">
        <v>0</v>
      </c>
      <c r="S16" s="52">
        <v>7990.5209999999997</v>
      </c>
      <c r="T16" s="52">
        <v>0</v>
      </c>
      <c r="U16" s="52">
        <v>8301.84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3">
        <v>0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</row>
    <row r="17" spans="2:40" ht="15.75" x14ac:dyDescent="0.25">
      <c r="B17" s="43" t="s">
        <v>274</v>
      </c>
      <c r="C17" s="46">
        <v>0</v>
      </c>
      <c r="D17" s="47" t="s">
        <v>81</v>
      </c>
      <c r="E17" s="47" t="s">
        <v>85</v>
      </c>
      <c r="F17" s="48" t="s">
        <v>83</v>
      </c>
      <c r="G17" s="43">
        <v>2026</v>
      </c>
      <c r="H17" s="49">
        <v>89.503997999999996</v>
      </c>
      <c r="I17" s="50" t="s">
        <v>79</v>
      </c>
      <c r="J17" s="51">
        <v>179007.99599999998</v>
      </c>
      <c r="K17" s="52">
        <v>11921.9325336</v>
      </c>
      <c r="L17" s="52">
        <v>20442.713143199999</v>
      </c>
      <c r="M17" s="52">
        <v>85261.5084948</v>
      </c>
      <c r="N17" s="52">
        <v>10221.356571599999</v>
      </c>
      <c r="O17" s="52">
        <v>20442.713143199999</v>
      </c>
      <c r="P17" s="52">
        <v>10221.356571599999</v>
      </c>
      <c r="Q17" s="52">
        <v>13604.607695999997</v>
      </c>
      <c r="R17" s="52">
        <v>0</v>
      </c>
      <c r="S17" s="52">
        <v>6891.8078459999997</v>
      </c>
      <c r="T17" s="52">
        <v>0</v>
      </c>
      <c r="U17" s="52">
        <v>7160.3198399999992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</v>
      </c>
      <c r="AE17" s="53">
        <v>0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3">
        <v>0</v>
      </c>
    </row>
    <row r="18" spans="2:40" ht="15.75" x14ac:dyDescent="0.25">
      <c r="B18" s="43" t="s">
        <v>274</v>
      </c>
      <c r="C18" s="46">
        <v>0</v>
      </c>
      <c r="D18" s="47" t="s">
        <v>81</v>
      </c>
      <c r="E18" s="47" t="s">
        <v>86</v>
      </c>
      <c r="F18" s="48" t="s">
        <v>83</v>
      </c>
      <c r="G18" s="43">
        <v>2026</v>
      </c>
      <c r="H18" s="49">
        <v>147.53299999999999</v>
      </c>
      <c r="I18" s="50" t="s">
        <v>79</v>
      </c>
      <c r="J18" s="51">
        <v>295066</v>
      </c>
      <c r="K18" s="52">
        <v>19651.3956</v>
      </c>
      <c r="L18" s="52">
        <v>33696.537199999999</v>
      </c>
      <c r="M18" s="52">
        <v>140539.93580000001</v>
      </c>
      <c r="N18" s="52">
        <v>16848.268599999999</v>
      </c>
      <c r="O18" s="52">
        <v>33696.537199999999</v>
      </c>
      <c r="P18" s="52">
        <v>16848.268599999999</v>
      </c>
      <c r="Q18" s="52">
        <v>22425.016</v>
      </c>
      <c r="R18" s="52">
        <v>0</v>
      </c>
      <c r="S18" s="52">
        <v>11360.041000000001</v>
      </c>
      <c r="T18" s="52">
        <v>0</v>
      </c>
      <c r="U18" s="52">
        <v>11802.64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3">
        <v>0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3">
        <v>0</v>
      </c>
    </row>
    <row r="19" spans="2:40" ht="15.75" x14ac:dyDescent="0.25">
      <c r="B19" s="43" t="s">
        <v>274</v>
      </c>
      <c r="C19" s="46">
        <v>0</v>
      </c>
      <c r="D19" s="47" t="s">
        <v>81</v>
      </c>
      <c r="E19" s="47" t="s">
        <v>87</v>
      </c>
      <c r="F19" s="48" t="s">
        <v>83</v>
      </c>
      <c r="G19" s="43">
        <v>2026</v>
      </c>
      <c r="H19" s="49">
        <v>103.6</v>
      </c>
      <c r="I19" s="50" t="s">
        <v>79</v>
      </c>
      <c r="J19" s="51">
        <v>207200</v>
      </c>
      <c r="K19" s="52">
        <v>13799.52</v>
      </c>
      <c r="L19" s="52">
        <v>23662.240000000002</v>
      </c>
      <c r="M19" s="52">
        <v>98689.36</v>
      </c>
      <c r="N19" s="52">
        <v>11831.12</v>
      </c>
      <c r="O19" s="52">
        <v>23662.240000000002</v>
      </c>
      <c r="P19" s="52">
        <v>11831.12</v>
      </c>
      <c r="Q19" s="52">
        <v>15747.2</v>
      </c>
      <c r="R19" s="52">
        <v>0</v>
      </c>
      <c r="S19" s="52">
        <v>7977.2</v>
      </c>
      <c r="T19" s="52">
        <v>0</v>
      </c>
      <c r="U19" s="52">
        <v>8288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</row>
    <row r="20" spans="2:40" ht="15.75" x14ac:dyDescent="0.25">
      <c r="B20" s="43" t="s">
        <v>274</v>
      </c>
      <c r="C20" s="46">
        <v>0</v>
      </c>
      <c r="D20" s="47" t="s">
        <v>81</v>
      </c>
      <c r="E20" s="47" t="s">
        <v>88</v>
      </c>
      <c r="F20" s="48" t="s">
        <v>83</v>
      </c>
      <c r="G20" s="43">
        <v>2026</v>
      </c>
      <c r="H20" s="49">
        <v>155.69999999999999</v>
      </c>
      <c r="I20" s="50" t="s">
        <v>79</v>
      </c>
      <c r="J20" s="51">
        <v>311400</v>
      </c>
      <c r="K20" s="52">
        <v>20739.240000000002</v>
      </c>
      <c r="L20" s="52">
        <v>35561.879999999997</v>
      </c>
      <c r="M20" s="52">
        <v>148319.82</v>
      </c>
      <c r="N20" s="52">
        <v>17780.939999999999</v>
      </c>
      <c r="O20" s="52">
        <v>35561.879999999997</v>
      </c>
      <c r="P20" s="52">
        <v>17780.939999999999</v>
      </c>
      <c r="Q20" s="52">
        <v>23666.400000000001</v>
      </c>
      <c r="R20" s="52">
        <v>0</v>
      </c>
      <c r="S20" s="52">
        <v>11988.9</v>
      </c>
      <c r="T20" s="52">
        <v>0</v>
      </c>
      <c r="U20" s="52">
        <v>12456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3">
        <v>0</v>
      </c>
    </row>
    <row r="21" spans="2:40" ht="15.75" x14ac:dyDescent="0.25">
      <c r="B21" s="43" t="s">
        <v>274</v>
      </c>
      <c r="C21" s="46">
        <v>0</v>
      </c>
      <c r="D21" s="47" t="s">
        <v>89</v>
      </c>
      <c r="E21" s="47" t="s">
        <v>90</v>
      </c>
      <c r="F21" s="48" t="s">
        <v>91</v>
      </c>
      <c r="G21" s="43">
        <v>2026</v>
      </c>
      <c r="H21" s="49">
        <v>169.2</v>
      </c>
      <c r="I21" s="50" t="s">
        <v>79</v>
      </c>
      <c r="J21" s="51">
        <v>253799.99999999997</v>
      </c>
      <c r="K21" s="52">
        <v>17765.999999999996</v>
      </c>
      <c r="L21" s="52">
        <v>17765.999999999996</v>
      </c>
      <c r="M21" s="52">
        <v>126899.99999999999</v>
      </c>
      <c r="N21" s="52">
        <v>20303.999999999996</v>
      </c>
      <c r="O21" s="52">
        <v>17765.999999999996</v>
      </c>
      <c r="P21" s="52">
        <v>10151.999999999998</v>
      </c>
      <c r="Q21" s="52">
        <v>17765.999999999996</v>
      </c>
      <c r="R21" s="52">
        <v>0</v>
      </c>
      <c r="S21" s="52">
        <v>25379.999999999996</v>
      </c>
      <c r="T21" s="52">
        <v>0</v>
      </c>
      <c r="U21" s="52">
        <v>5075.9999999999991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3">
        <v>0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</row>
    <row r="22" spans="2:40" ht="15.75" x14ac:dyDescent="0.25">
      <c r="B22" s="43" t="s">
        <v>274</v>
      </c>
      <c r="C22" s="46">
        <v>0</v>
      </c>
      <c r="D22" s="47" t="s">
        <v>89</v>
      </c>
      <c r="E22" s="47" t="s">
        <v>92</v>
      </c>
      <c r="F22" s="48" t="s">
        <v>91</v>
      </c>
      <c r="G22" s="43">
        <v>2026</v>
      </c>
      <c r="H22" s="49">
        <v>426.9</v>
      </c>
      <c r="I22" s="50" t="s">
        <v>79</v>
      </c>
      <c r="J22" s="51">
        <v>640350</v>
      </c>
      <c r="K22" s="52">
        <v>44824.5</v>
      </c>
      <c r="L22" s="52">
        <v>44824.5</v>
      </c>
      <c r="M22" s="52">
        <v>320175</v>
      </c>
      <c r="N22" s="52">
        <v>51228</v>
      </c>
      <c r="O22" s="52">
        <v>44824.5</v>
      </c>
      <c r="P22" s="52">
        <v>25614</v>
      </c>
      <c r="Q22" s="52">
        <v>44824.5</v>
      </c>
      <c r="R22" s="52">
        <v>0</v>
      </c>
      <c r="S22" s="52">
        <v>64035</v>
      </c>
      <c r="T22" s="52">
        <v>0</v>
      </c>
      <c r="U22" s="52">
        <v>12807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3">
        <v>0</v>
      </c>
    </row>
    <row r="23" spans="2:40" ht="15.75" x14ac:dyDescent="0.25">
      <c r="B23" s="43" t="s">
        <v>274</v>
      </c>
      <c r="C23" s="46">
        <v>0</v>
      </c>
      <c r="D23" s="47" t="s">
        <v>89</v>
      </c>
      <c r="E23" s="47" t="s">
        <v>93</v>
      </c>
      <c r="F23" s="48" t="s">
        <v>91</v>
      </c>
      <c r="G23" s="43">
        <v>2026</v>
      </c>
      <c r="H23" s="49">
        <v>370</v>
      </c>
      <c r="I23" s="50" t="s">
        <v>79</v>
      </c>
      <c r="J23" s="51">
        <v>555000</v>
      </c>
      <c r="K23" s="52">
        <v>38850</v>
      </c>
      <c r="L23" s="52">
        <v>38850</v>
      </c>
      <c r="M23" s="52">
        <v>277500</v>
      </c>
      <c r="N23" s="52">
        <v>44400</v>
      </c>
      <c r="O23" s="52">
        <v>38850</v>
      </c>
      <c r="P23" s="52">
        <v>22200</v>
      </c>
      <c r="Q23" s="52">
        <v>38850</v>
      </c>
      <c r="R23" s="52">
        <v>0</v>
      </c>
      <c r="S23" s="52">
        <v>55500</v>
      </c>
      <c r="T23" s="52">
        <v>0</v>
      </c>
      <c r="U23" s="52">
        <v>11100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3">
        <v>0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</row>
    <row r="24" spans="2:40" ht="15.75" x14ac:dyDescent="0.25">
      <c r="B24" s="43" t="s">
        <v>274</v>
      </c>
      <c r="C24" s="46">
        <v>0</v>
      </c>
      <c r="D24" s="47" t="s">
        <v>89</v>
      </c>
      <c r="E24" s="47" t="s">
        <v>94</v>
      </c>
      <c r="F24" s="48" t="s">
        <v>91</v>
      </c>
      <c r="G24" s="43">
        <v>2026</v>
      </c>
      <c r="H24" s="49">
        <v>101.2</v>
      </c>
      <c r="I24" s="50" t="s">
        <v>79</v>
      </c>
      <c r="J24" s="51">
        <v>151800</v>
      </c>
      <c r="K24" s="52">
        <v>10626</v>
      </c>
      <c r="L24" s="52">
        <v>10626</v>
      </c>
      <c r="M24" s="52">
        <v>75900</v>
      </c>
      <c r="N24" s="52">
        <v>12144</v>
      </c>
      <c r="O24" s="52">
        <v>10626</v>
      </c>
      <c r="P24" s="52">
        <v>6072</v>
      </c>
      <c r="Q24" s="52">
        <v>10626</v>
      </c>
      <c r="R24" s="52">
        <v>0</v>
      </c>
      <c r="S24" s="52">
        <v>15180</v>
      </c>
      <c r="T24" s="52">
        <v>0</v>
      </c>
      <c r="U24" s="52">
        <v>3036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</row>
    <row r="25" spans="2:40" ht="15.75" x14ac:dyDescent="0.25">
      <c r="B25" s="43" t="s">
        <v>274</v>
      </c>
      <c r="C25" s="46">
        <v>0</v>
      </c>
      <c r="D25" s="47" t="s">
        <v>89</v>
      </c>
      <c r="E25" s="47" t="s">
        <v>95</v>
      </c>
      <c r="F25" s="48" t="s">
        <v>91</v>
      </c>
      <c r="G25" s="43">
        <v>2026</v>
      </c>
      <c r="H25" s="49">
        <v>792</v>
      </c>
      <c r="I25" s="50" t="s">
        <v>79</v>
      </c>
      <c r="J25" s="51">
        <v>1188000</v>
      </c>
      <c r="K25" s="52">
        <v>83160</v>
      </c>
      <c r="L25" s="52">
        <v>83160</v>
      </c>
      <c r="M25" s="52">
        <v>594000</v>
      </c>
      <c r="N25" s="52">
        <v>95040</v>
      </c>
      <c r="O25" s="52">
        <v>83160</v>
      </c>
      <c r="P25" s="52">
        <v>47520</v>
      </c>
      <c r="Q25" s="52">
        <v>83160</v>
      </c>
      <c r="R25" s="52">
        <v>0</v>
      </c>
      <c r="S25" s="52">
        <v>118800</v>
      </c>
      <c r="T25" s="52">
        <v>0</v>
      </c>
      <c r="U25" s="52">
        <v>23760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3">
        <v>0</v>
      </c>
    </row>
    <row r="26" spans="2:40" ht="15.75" x14ac:dyDescent="0.25">
      <c r="B26" s="43" t="s">
        <v>274</v>
      </c>
      <c r="C26" s="46">
        <v>0</v>
      </c>
      <c r="D26" s="47" t="s">
        <v>89</v>
      </c>
      <c r="E26" s="47" t="s">
        <v>96</v>
      </c>
      <c r="F26" s="48" t="s">
        <v>91</v>
      </c>
      <c r="G26" s="43">
        <v>2026</v>
      </c>
      <c r="H26" s="49">
        <v>412.8</v>
      </c>
      <c r="I26" s="50" t="s">
        <v>79</v>
      </c>
      <c r="J26" s="51">
        <v>619200</v>
      </c>
      <c r="K26" s="52">
        <v>43344</v>
      </c>
      <c r="L26" s="52">
        <v>43344</v>
      </c>
      <c r="M26" s="52">
        <v>309600</v>
      </c>
      <c r="N26" s="52">
        <v>49536</v>
      </c>
      <c r="O26" s="52">
        <v>43344</v>
      </c>
      <c r="P26" s="52">
        <v>24768</v>
      </c>
      <c r="Q26" s="52">
        <v>43344</v>
      </c>
      <c r="R26" s="52">
        <v>0</v>
      </c>
      <c r="S26" s="52">
        <v>61920</v>
      </c>
      <c r="T26" s="52">
        <v>0</v>
      </c>
      <c r="U26" s="52">
        <v>12384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3">
        <v>0</v>
      </c>
    </row>
    <row r="27" spans="2:40" ht="15.75" x14ac:dyDescent="0.25">
      <c r="B27" s="43" t="s">
        <v>274</v>
      </c>
      <c r="C27" s="46">
        <v>0</v>
      </c>
      <c r="D27" s="47" t="s">
        <v>89</v>
      </c>
      <c r="E27" s="47" t="s">
        <v>97</v>
      </c>
      <c r="F27" s="48" t="s">
        <v>91</v>
      </c>
      <c r="G27" s="43">
        <v>2026</v>
      </c>
      <c r="H27" s="49">
        <v>319.2</v>
      </c>
      <c r="I27" s="50" t="s">
        <v>79</v>
      </c>
      <c r="J27" s="51">
        <v>478800</v>
      </c>
      <c r="K27" s="52">
        <v>33516</v>
      </c>
      <c r="L27" s="52">
        <v>33516</v>
      </c>
      <c r="M27" s="52">
        <v>239400</v>
      </c>
      <c r="N27" s="52">
        <v>38304</v>
      </c>
      <c r="O27" s="52">
        <v>33516</v>
      </c>
      <c r="P27" s="52">
        <v>19152</v>
      </c>
      <c r="Q27" s="52">
        <v>33516</v>
      </c>
      <c r="R27" s="52">
        <v>0</v>
      </c>
      <c r="S27" s="52">
        <v>47880</v>
      </c>
      <c r="T27" s="52">
        <v>0</v>
      </c>
      <c r="U27" s="52">
        <v>9576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3">
        <v>0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</row>
    <row r="28" spans="2:40" ht="31.5" x14ac:dyDescent="0.25">
      <c r="B28" s="43" t="s">
        <v>274</v>
      </c>
      <c r="C28" s="46">
        <v>0</v>
      </c>
      <c r="D28" s="47" t="s">
        <v>89</v>
      </c>
      <c r="E28" s="47" t="s">
        <v>98</v>
      </c>
      <c r="F28" s="48" t="s">
        <v>91</v>
      </c>
      <c r="G28" s="43">
        <v>2026</v>
      </c>
      <c r="H28" s="49">
        <v>183.44900000000001</v>
      </c>
      <c r="I28" s="50" t="s">
        <v>79</v>
      </c>
      <c r="J28" s="51">
        <v>275173.5</v>
      </c>
      <c r="K28" s="52">
        <v>19262.145</v>
      </c>
      <c r="L28" s="52">
        <v>19262.145</v>
      </c>
      <c r="M28" s="52">
        <v>137586.75</v>
      </c>
      <c r="N28" s="52">
        <v>22013.88</v>
      </c>
      <c r="O28" s="52">
        <v>19262.145</v>
      </c>
      <c r="P28" s="52">
        <v>11006.94</v>
      </c>
      <c r="Q28" s="52">
        <v>19262.145</v>
      </c>
      <c r="R28" s="52">
        <v>0</v>
      </c>
      <c r="S28" s="52">
        <v>27517.35</v>
      </c>
      <c r="T28" s="52">
        <v>0</v>
      </c>
      <c r="U28" s="52">
        <v>5503.47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3">
        <v>0</v>
      </c>
    </row>
    <row r="29" spans="2:40" ht="15.75" x14ac:dyDescent="0.25">
      <c r="B29" s="43" t="s">
        <v>274</v>
      </c>
      <c r="C29" s="46">
        <v>0</v>
      </c>
      <c r="D29" s="47" t="s">
        <v>89</v>
      </c>
      <c r="E29" s="47" t="s">
        <v>99</v>
      </c>
      <c r="F29" s="48" t="s">
        <v>91</v>
      </c>
      <c r="G29" s="43">
        <v>2026</v>
      </c>
      <c r="H29" s="49">
        <v>426.9</v>
      </c>
      <c r="I29" s="50" t="s">
        <v>79</v>
      </c>
      <c r="J29" s="51">
        <v>640350</v>
      </c>
      <c r="K29" s="52">
        <v>44824.5</v>
      </c>
      <c r="L29" s="52">
        <v>44824.5</v>
      </c>
      <c r="M29" s="52">
        <v>320175</v>
      </c>
      <c r="N29" s="52">
        <v>51228</v>
      </c>
      <c r="O29" s="52">
        <v>44824.5</v>
      </c>
      <c r="P29" s="52">
        <v>25614</v>
      </c>
      <c r="Q29" s="52">
        <v>44824.5</v>
      </c>
      <c r="R29" s="52">
        <v>0</v>
      </c>
      <c r="S29" s="52">
        <v>64035</v>
      </c>
      <c r="T29" s="52">
        <v>0</v>
      </c>
      <c r="U29" s="52">
        <v>12807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3">
        <v>0</v>
      </c>
    </row>
    <row r="30" spans="2:40" ht="15.75" x14ac:dyDescent="0.25">
      <c r="B30" s="43" t="s">
        <v>274</v>
      </c>
      <c r="C30" s="46">
        <v>0</v>
      </c>
      <c r="D30" s="47" t="s">
        <v>100</v>
      </c>
      <c r="E30" s="47" t="s">
        <v>101</v>
      </c>
      <c r="F30" s="48" t="s">
        <v>83</v>
      </c>
      <c r="G30" s="43">
        <v>2026</v>
      </c>
      <c r="H30" s="49">
        <v>253.10499999999999</v>
      </c>
      <c r="I30" s="50" t="s">
        <v>79</v>
      </c>
      <c r="J30" s="51">
        <v>506210</v>
      </c>
      <c r="K30" s="52">
        <v>33713.586000000003</v>
      </c>
      <c r="L30" s="52">
        <v>57809.182000000001</v>
      </c>
      <c r="M30" s="52">
        <v>241107.823</v>
      </c>
      <c r="N30" s="52">
        <v>28904.591</v>
      </c>
      <c r="O30" s="52">
        <v>57809.182000000001</v>
      </c>
      <c r="P30" s="52">
        <v>28904.591</v>
      </c>
      <c r="Q30" s="52">
        <v>38471.96</v>
      </c>
      <c r="R30" s="52">
        <v>0</v>
      </c>
      <c r="S30" s="52">
        <v>19489.084999999999</v>
      </c>
      <c r="T30" s="52">
        <v>0</v>
      </c>
      <c r="U30" s="52">
        <v>20248.400000000001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</row>
    <row r="31" spans="2:40" ht="15.75" x14ac:dyDescent="0.25">
      <c r="B31" s="43" t="s">
        <v>274</v>
      </c>
      <c r="C31" s="46">
        <v>0</v>
      </c>
      <c r="D31" s="47" t="s">
        <v>100</v>
      </c>
      <c r="E31" s="47" t="s">
        <v>102</v>
      </c>
      <c r="F31" s="48" t="s">
        <v>83</v>
      </c>
      <c r="G31" s="43">
        <v>2026</v>
      </c>
      <c r="H31" s="49">
        <v>356.63</v>
      </c>
      <c r="I31" s="50" t="s">
        <v>79</v>
      </c>
      <c r="J31" s="51">
        <v>713260</v>
      </c>
      <c r="K31" s="52">
        <v>47503.116000000009</v>
      </c>
      <c r="L31" s="52">
        <v>81454.292000000001</v>
      </c>
      <c r="M31" s="52">
        <v>339725.73800000007</v>
      </c>
      <c r="N31" s="52">
        <v>40727.146000000001</v>
      </c>
      <c r="O31" s="52">
        <v>81454.292000000001</v>
      </c>
      <c r="P31" s="52">
        <v>40727.146000000001</v>
      </c>
      <c r="Q31" s="52">
        <v>54207.76</v>
      </c>
      <c r="R31" s="52">
        <v>0</v>
      </c>
      <c r="S31" s="52">
        <v>27460.51</v>
      </c>
      <c r="T31" s="52">
        <v>0</v>
      </c>
      <c r="U31" s="52">
        <v>28530.400000000001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3">
        <v>0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3">
        <v>0</v>
      </c>
    </row>
    <row r="32" spans="2:40" ht="15.75" x14ac:dyDescent="0.25">
      <c r="B32" s="43" t="s">
        <v>274</v>
      </c>
      <c r="C32" s="46">
        <v>0</v>
      </c>
      <c r="D32" s="47" t="s">
        <v>100</v>
      </c>
      <c r="E32" s="47" t="s">
        <v>103</v>
      </c>
      <c r="F32" s="48" t="s">
        <v>83</v>
      </c>
      <c r="G32" s="43">
        <v>2026</v>
      </c>
      <c r="H32" s="49">
        <v>229.53</v>
      </c>
      <c r="I32" s="50" t="s">
        <v>79</v>
      </c>
      <c r="J32" s="51">
        <v>459060</v>
      </c>
      <c r="K32" s="52">
        <v>30573.396000000001</v>
      </c>
      <c r="L32" s="52">
        <v>52424.652000000002</v>
      </c>
      <c r="M32" s="52">
        <v>218650.27800000002</v>
      </c>
      <c r="N32" s="52">
        <v>26212.326000000001</v>
      </c>
      <c r="O32" s="52">
        <v>52424.652000000002</v>
      </c>
      <c r="P32" s="52">
        <v>26212.326000000001</v>
      </c>
      <c r="Q32" s="52">
        <v>34888.559999999998</v>
      </c>
      <c r="R32" s="52">
        <v>0</v>
      </c>
      <c r="S32" s="52">
        <v>17673.810000000001</v>
      </c>
      <c r="T32" s="52">
        <v>0</v>
      </c>
      <c r="U32" s="52">
        <v>18362.400000000001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3">
        <v>0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3">
        <v>0</v>
      </c>
    </row>
    <row r="33" spans="2:40" ht="15.75" x14ac:dyDescent="0.25">
      <c r="B33" s="43" t="s">
        <v>274</v>
      </c>
      <c r="C33" s="46">
        <v>0</v>
      </c>
      <c r="D33" s="47" t="s">
        <v>104</v>
      </c>
      <c r="E33" s="47" t="s">
        <v>105</v>
      </c>
      <c r="F33" s="48" t="s">
        <v>106</v>
      </c>
      <c r="G33" s="43">
        <v>2026</v>
      </c>
      <c r="H33" s="49">
        <v>89.898517273739998</v>
      </c>
      <c r="I33" s="50" t="s">
        <v>79</v>
      </c>
      <c r="J33" s="51">
        <v>116868.072455862</v>
      </c>
      <c r="K33" s="52">
        <v>1671.2134361188264</v>
      </c>
      <c r="L33" s="52">
        <v>3342.4268722376528</v>
      </c>
      <c r="M33" s="52">
        <v>22263.367802841709</v>
      </c>
      <c r="N33" s="52">
        <v>12247.773993374338</v>
      </c>
      <c r="O33" s="52">
        <v>3342.4268722376528</v>
      </c>
      <c r="P33" s="52">
        <v>66801.790215770714</v>
      </c>
      <c r="Q33" s="52">
        <v>2699.6524737304121</v>
      </c>
      <c r="R33" s="52">
        <v>0</v>
      </c>
      <c r="S33" s="52">
        <v>4499.420789550687</v>
      </c>
      <c r="T33" s="52">
        <v>0</v>
      </c>
      <c r="U33" s="52">
        <v>2337.3614491172398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</row>
    <row r="34" spans="2:40" ht="15.75" x14ac:dyDescent="0.25">
      <c r="B34" s="43" t="s">
        <v>274</v>
      </c>
      <c r="C34" s="46">
        <v>0</v>
      </c>
      <c r="D34" s="47" t="s">
        <v>104</v>
      </c>
      <c r="E34" s="47" t="s">
        <v>107</v>
      </c>
      <c r="F34" s="48" t="s">
        <v>106</v>
      </c>
      <c r="G34" s="43">
        <v>2026</v>
      </c>
      <c r="H34" s="49">
        <v>118.82617453072601</v>
      </c>
      <c r="I34" s="50" t="s">
        <v>79</v>
      </c>
      <c r="J34" s="51">
        <v>154474.02688994381</v>
      </c>
      <c r="K34" s="52">
        <v>2208.9785845261963</v>
      </c>
      <c r="L34" s="52">
        <v>4417.9571690523926</v>
      </c>
      <c r="M34" s="52">
        <v>29427.302122534296</v>
      </c>
      <c r="N34" s="52">
        <v>16188.878018066112</v>
      </c>
      <c r="O34" s="52">
        <v>4417.9571690523926</v>
      </c>
      <c r="P34" s="52">
        <v>88297.353770291884</v>
      </c>
      <c r="Q34" s="52">
        <v>3568.350021157702</v>
      </c>
      <c r="R34" s="52">
        <v>0</v>
      </c>
      <c r="S34" s="52">
        <v>5947.2500352628367</v>
      </c>
      <c r="T34" s="52">
        <v>0</v>
      </c>
      <c r="U34" s="52">
        <v>3089.480537798876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</row>
    <row r="35" spans="2:40" ht="15.75" x14ac:dyDescent="0.25">
      <c r="B35" s="43" t="s">
        <v>274</v>
      </c>
      <c r="C35" s="46">
        <v>0</v>
      </c>
      <c r="D35" s="47" t="s">
        <v>104</v>
      </c>
      <c r="E35" s="47" t="s">
        <v>77</v>
      </c>
      <c r="F35" s="48" t="s">
        <v>106</v>
      </c>
      <c r="G35" s="43">
        <v>2026</v>
      </c>
      <c r="H35" s="49">
        <v>376.92789611333001</v>
      </c>
      <c r="I35" s="50" t="s">
        <v>79</v>
      </c>
      <c r="J35" s="51">
        <v>490006.26494732901</v>
      </c>
      <c r="K35" s="52">
        <v>7007.0895887468041</v>
      </c>
      <c r="L35" s="52">
        <v>14014.179177493608</v>
      </c>
      <c r="M35" s="52">
        <v>93346.19347246617</v>
      </c>
      <c r="N35" s="52">
        <v>51352.65656648008</v>
      </c>
      <c r="O35" s="52">
        <v>14014.179177493608</v>
      </c>
      <c r="P35" s="52">
        <v>280087.58104389324</v>
      </c>
      <c r="Q35" s="52">
        <v>11319.144720283301</v>
      </c>
      <c r="R35" s="52">
        <v>0</v>
      </c>
      <c r="S35" s="52">
        <v>18865.241200472166</v>
      </c>
      <c r="T35" s="52">
        <v>0</v>
      </c>
      <c r="U35" s="52">
        <v>9800.1252989465793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3">
        <v>0</v>
      </c>
    </row>
    <row r="36" spans="2:40" ht="15.75" x14ac:dyDescent="0.25">
      <c r="B36" s="43" t="s">
        <v>274</v>
      </c>
      <c r="C36" s="46">
        <v>0</v>
      </c>
      <c r="D36" s="47" t="s">
        <v>104</v>
      </c>
      <c r="E36" s="47" t="s">
        <v>82</v>
      </c>
      <c r="F36" s="48" t="s">
        <v>106</v>
      </c>
      <c r="G36" s="43">
        <v>2026</v>
      </c>
      <c r="H36" s="49">
        <v>203.09884901104999</v>
      </c>
      <c r="I36" s="50" t="s">
        <v>79</v>
      </c>
      <c r="J36" s="51">
        <v>264028.50371436501</v>
      </c>
      <c r="K36" s="52">
        <v>3775.6076031154198</v>
      </c>
      <c r="L36" s="52">
        <v>7551.2152062308396</v>
      </c>
      <c r="M36" s="52">
        <v>50297.429957586537</v>
      </c>
      <c r="N36" s="52">
        <v>27670.187189265453</v>
      </c>
      <c r="O36" s="52">
        <v>7551.2152062308396</v>
      </c>
      <c r="P36" s="52">
        <v>150918.69272313104</v>
      </c>
      <c r="Q36" s="52">
        <v>6099.0584358018323</v>
      </c>
      <c r="R36" s="52">
        <v>0</v>
      </c>
      <c r="S36" s="52">
        <v>10165.097393003054</v>
      </c>
      <c r="T36" s="52">
        <v>0</v>
      </c>
      <c r="U36" s="52">
        <v>5280.5700742873005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3">
        <v>0</v>
      </c>
    </row>
    <row r="37" spans="2:40" ht="15.75" x14ac:dyDescent="0.25">
      <c r="B37" s="43" t="s">
        <v>274</v>
      </c>
      <c r="C37" s="46">
        <v>0</v>
      </c>
      <c r="D37" s="47" t="s">
        <v>104</v>
      </c>
      <c r="E37" s="47" t="s">
        <v>84</v>
      </c>
      <c r="F37" s="48" t="s">
        <v>106</v>
      </c>
      <c r="G37" s="43">
        <v>2026</v>
      </c>
      <c r="H37" s="49">
        <v>61.500758890676998</v>
      </c>
      <c r="I37" s="50" t="s">
        <v>79</v>
      </c>
      <c r="J37" s="51">
        <v>79950.986557880096</v>
      </c>
      <c r="K37" s="52">
        <v>1143.2991077776853</v>
      </c>
      <c r="L37" s="52">
        <v>2286.5982155553706</v>
      </c>
      <c r="M37" s="52">
        <v>15230.662939276161</v>
      </c>
      <c r="N37" s="52">
        <v>8378.8633912658333</v>
      </c>
      <c r="O37" s="52">
        <v>2286.5982155553706</v>
      </c>
      <c r="P37" s="52">
        <v>45699.983916484256</v>
      </c>
      <c r="Q37" s="52">
        <v>1846.8677894870302</v>
      </c>
      <c r="R37" s="52">
        <v>0</v>
      </c>
      <c r="S37" s="52">
        <v>3078.1129824783839</v>
      </c>
      <c r="T37" s="52">
        <v>0</v>
      </c>
      <c r="U37" s="52">
        <v>1599.0197311576019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53">
        <v>0</v>
      </c>
      <c r="AK37" s="53">
        <v>0</v>
      </c>
      <c r="AL37" s="53">
        <v>0</v>
      </c>
      <c r="AM37" s="53">
        <v>0</v>
      </c>
      <c r="AN37" s="53">
        <v>0</v>
      </c>
    </row>
    <row r="38" spans="2:40" ht="15.75" x14ac:dyDescent="0.25">
      <c r="B38" s="43" t="s">
        <v>274</v>
      </c>
      <c r="C38" s="46">
        <v>0</v>
      </c>
      <c r="D38" s="47" t="s">
        <v>104</v>
      </c>
      <c r="E38" s="47" t="s">
        <v>85</v>
      </c>
      <c r="F38" s="48" t="s">
        <v>106</v>
      </c>
      <c r="G38" s="43">
        <v>2026</v>
      </c>
      <c r="H38" s="49">
        <v>85.743258852607298</v>
      </c>
      <c r="I38" s="50" t="s">
        <v>79</v>
      </c>
      <c r="J38" s="51">
        <v>111466.23650838948</v>
      </c>
      <c r="K38" s="52">
        <v>1593.9671820699693</v>
      </c>
      <c r="L38" s="52">
        <v>3187.9343641399387</v>
      </c>
      <c r="M38" s="52">
        <v>21234.318054848198</v>
      </c>
      <c r="N38" s="52">
        <v>11681.661586079217</v>
      </c>
      <c r="O38" s="52">
        <v>3187.9343641399387</v>
      </c>
      <c r="P38" s="52">
        <v>63714.100788195421</v>
      </c>
      <c r="Q38" s="52">
        <v>2574.870063343797</v>
      </c>
      <c r="R38" s="52">
        <v>0</v>
      </c>
      <c r="S38" s="52">
        <v>4291.4501055729952</v>
      </c>
      <c r="T38" s="52">
        <v>0</v>
      </c>
      <c r="U38" s="52">
        <v>2229.3247301677898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3">
        <v>0</v>
      </c>
      <c r="AF38" s="53">
        <v>0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0</v>
      </c>
      <c r="AN38" s="53">
        <v>0</v>
      </c>
    </row>
    <row r="39" spans="2:40" ht="15.75" x14ac:dyDescent="0.25">
      <c r="B39" s="43" t="s">
        <v>274</v>
      </c>
      <c r="C39" s="46">
        <v>0</v>
      </c>
      <c r="D39" s="47" t="s">
        <v>104</v>
      </c>
      <c r="E39" s="47" t="s">
        <v>87</v>
      </c>
      <c r="F39" s="48" t="s">
        <v>106</v>
      </c>
      <c r="G39" s="43">
        <v>2026</v>
      </c>
      <c r="H39" s="49">
        <v>102.741273777732</v>
      </c>
      <c r="I39" s="50" t="s">
        <v>79</v>
      </c>
      <c r="J39" s="51">
        <v>133563.65591105161</v>
      </c>
      <c r="K39" s="52">
        <v>1909.960279528038</v>
      </c>
      <c r="L39" s="52">
        <v>3819.9205590560759</v>
      </c>
      <c r="M39" s="52">
        <v>25443.876451055334</v>
      </c>
      <c r="N39" s="52">
        <v>13997.471139478208</v>
      </c>
      <c r="O39" s="52">
        <v>3819.9205590560759</v>
      </c>
      <c r="P39" s="52">
        <v>76344.985718757089</v>
      </c>
      <c r="Q39" s="52">
        <v>3085.3204515452921</v>
      </c>
      <c r="R39" s="52">
        <v>0</v>
      </c>
      <c r="S39" s="52">
        <v>5142.2007525754871</v>
      </c>
      <c r="T39" s="52">
        <v>0</v>
      </c>
      <c r="U39" s="52">
        <v>2671.2731182210323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</row>
    <row r="40" spans="2:40" ht="15.75" x14ac:dyDescent="0.25">
      <c r="B40" s="43" t="s">
        <v>274</v>
      </c>
      <c r="C40" s="46">
        <v>0</v>
      </c>
      <c r="D40" s="47" t="s">
        <v>104</v>
      </c>
      <c r="E40" s="47" t="s">
        <v>108</v>
      </c>
      <c r="F40" s="48" t="s">
        <v>106</v>
      </c>
      <c r="G40" s="43">
        <v>2026</v>
      </c>
      <c r="H40" s="49">
        <v>341.12973053857303</v>
      </c>
      <c r="I40" s="50" t="s">
        <v>79</v>
      </c>
      <c r="J40" s="51">
        <v>443468.64970014495</v>
      </c>
      <c r="K40" s="52">
        <v>6341.6016907120729</v>
      </c>
      <c r="L40" s="52">
        <v>12683.203381424146</v>
      </c>
      <c r="M40" s="52">
        <v>84480.777767877618</v>
      </c>
      <c r="N40" s="52">
        <v>46475.514488575187</v>
      </c>
      <c r="O40" s="52">
        <v>12683.203381424146</v>
      </c>
      <c r="P40" s="52">
        <v>253486.68016860285</v>
      </c>
      <c r="Q40" s="52">
        <v>10244.125808073348</v>
      </c>
      <c r="R40" s="52">
        <v>0</v>
      </c>
      <c r="S40" s="52">
        <v>17073.543013455583</v>
      </c>
      <c r="T40" s="52">
        <v>0</v>
      </c>
      <c r="U40" s="52">
        <v>8869.3729940028988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</row>
    <row r="41" spans="2:40" ht="15.75" x14ac:dyDescent="0.25">
      <c r="B41" s="43" t="s">
        <v>274</v>
      </c>
      <c r="C41" s="46">
        <v>0</v>
      </c>
      <c r="D41" s="47" t="s">
        <v>104</v>
      </c>
      <c r="E41" s="47" t="s">
        <v>103</v>
      </c>
      <c r="F41" s="48" t="s">
        <v>106</v>
      </c>
      <c r="G41" s="43">
        <v>2026</v>
      </c>
      <c r="H41" s="49">
        <v>456.61461436452595</v>
      </c>
      <c r="I41" s="50" t="s">
        <v>79</v>
      </c>
      <c r="J41" s="51">
        <v>593598.99867388373</v>
      </c>
      <c r="K41" s="52">
        <v>8488.4656810365377</v>
      </c>
      <c r="L41" s="52">
        <v>16976.931362073075</v>
      </c>
      <c r="M41" s="52">
        <v>113080.60924737486</v>
      </c>
      <c r="N41" s="52">
        <v>62209.175061023023</v>
      </c>
      <c r="O41" s="52">
        <v>16976.931362073075</v>
      </c>
      <c r="P41" s="52">
        <v>339301.18764199188</v>
      </c>
      <c r="Q41" s="52">
        <v>13712.136869366714</v>
      </c>
      <c r="R41" s="52">
        <v>0</v>
      </c>
      <c r="S41" s="52">
        <v>22853.561448944522</v>
      </c>
      <c r="T41" s="52">
        <v>0</v>
      </c>
      <c r="U41" s="52">
        <v>11871.979973477675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</row>
    <row r="42" spans="2:40" ht="15.75" x14ac:dyDescent="0.25">
      <c r="B42" s="43" t="s">
        <v>274</v>
      </c>
      <c r="C42" s="46">
        <v>0</v>
      </c>
      <c r="D42" s="47" t="s">
        <v>104</v>
      </c>
      <c r="E42" s="47" t="s">
        <v>109</v>
      </c>
      <c r="F42" s="48" t="s">
        <v>106</v>
      </c>
      <c r="G42" s="43">
        <v>2026</v>
      </c>
      <c r="H42" s="49">
        <v>326.44760616940482</v>
      </c>
      <c r="I42" s="50" t="s">
        <v>79</v>
      </c>
      <c r="J42" s="51">
        <v>424381.88802022627</v>
      </c>
      <c r="K42" s="52">
        <v>6068.6609986892354</v>
      </c>
      <c r="L42" s="52">
        <v>12137.321997378471</v>
      </c>
      <c r="M42" s="52">
        <v>80844.749667853102</v>
      </c>
      <c r="N42" s="52">
        <v>44475.221864519714</v>
      </c>
      <c r="O42" s="52">
        <v>12137.321997378471</v>
      </c>
      <c r="P42" s="52">
        <v>242576.68719236131</v>
      </c>
      <c r="Q42" s="52">
        <v>9803.2216132672274</v>
      </c>
      <c r="R42" s="52">
        <v>0</v>
      </c>
      <c r="S42" s="52">
        <v>16338.702688778711</v>
      </c>
      <c r="T42" s="52">
        <v>0</v>
      </c>
      <c r="U42" s="52">
        <v>8487.6377604045247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</row>
    <row r="43" spans="2:40" ht="15.75" x14ac:dyDescent="0.25">
      <c r="B43" s="43" t="s">
        <v>274</v>
      </c>
      <c r="C43" s="46">
        <v>0</v>
      </c>
      <c r="D43" s="47" t="s">
        <v>104</v>
      </c>
      <c r="E43" s="47" t="s">
        <v>110</v>
      </c>
      <c r="F43" s="48" t="s">
        <v>106</v>
      </c>
      <c r="G43" s="43">
        <v>2026</v>
      </c>
      <c r="H43" s="49">
        <v>470.72895352938787</v>
      </c>
      <c r="I43" s="50" t="s">
        <v>79</v>
      </c>
      <c r="J43" s="51">
        <v>611947.63958820421</v>
      </c>
      <c r="K43" s="52">
        <v>8750.8512461113205</v>
      </c>
      <c r="L43" s="52">
        <v>17501.702492222641</v>
      </c>
      <c r="M43" s="52">
        <v>116576.0253415529</v>
      </c>
      <c r="N43" s="52">
        <v>64132.112628843803</v>
      </c>
      <c r="O43" s="52">
        <v>17501.702492222641</v>
      </c>
      <c r="P43" s="52">
        <v>349789.27078861749</v>
      </c>
      <c r="Q43" s="52">
        <v>14135.990474487517</v>
      </c>
      <c r="R43" s="52">
        <v>0</v>
      </c>
      <c r="S43" s="52">
        <v>23559.984124145863</v>
      </c>
      <c r="T43" s="52">
        <v>0</v>
      </c>
      <c r="U43" s="52">
        <v>12238.952791764084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53">
        <v>0</v>
      </c>
      <c r="AK43" s="53">
        <v>0</v>
      </c>
      <c r="AL43" s="53">
        <v>0</v>
      </c>
      <c r="AM43" s="53">
        <v>0</v>
      </c>
      <c r="AN43" s="53">
        <v>0</v>
      </c>
    </row>
    <row r="44" spans="2:40" ht="15.75" x14ac:dyDescent="0.25">
      <c r="B44" s="43" t="s">
        <v>274</v>
      </c>
      <c r="C44" s="46">
        <v>0</v>
      </c>
      <c r="D44" s="47" t="s">
        <v>104</v>
      </c>
      <c r="E44" s="47" t="s">
        <v>111</v>
      </c>
      <c r="F44" s="48" t="s">
        <v>106</v>
      </c>
      <c r="G44" s="43">
        <v>2026</v>
      </c>
      <c r="H44" s="49">
        <v>288.63842012277337</v>
      </c>
      <c r="I44" s="50" t="s">
        <v>79</v>
      </c>
      <c r="J44" s="51">
        <v>375229.9461596054</v>
      </c>
      <c r="K44" s="52">
        <v>5365.7882300823567</v>
      </c>
      <c r="L44" s="52">
        <v>10731.576460164713</v>
      </c>
      <c r="M44" s="52">
        <v>71481.304743404835</v>
      </c>
      <c r="N44" s="52">
        <v>39324.098357526644</v>
      </c>
      <c r="O44" s="52">
        <v>10731.576460164713</v>
      </c>
      <c r="P44" s="52">
        <v>214481.43722483041</v>
      </c>
      <c r="Q44" s="52">
        <v>8667.8117562868847</v>
      </c>
      <c r="R44" s="52">
        <v>0</v>
      </c>
      <c r="S44" s="52">
        <v>14446.352927144808</v>
      </c>
      <c r="T44" s="52">
        <v>0</v>
      </c>
      <c r="U44" s="52">
        <v>7504.5989231921085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3">
        <v>0</v>
      </c>
      <c r="AF44" s="53">
        <v>0</v>
      </c>
      <c r="AG44" s="53">
        <v>0</v>
      </c>
      <c r="AH44" s="53">
        <v>0</v>
      </c>
      <c r="AI44" s="53">
        <v>0</v>
      </c>
      <c r="AJ44" s="53">
        <v>0</v>
      </c>
      <c r="AK44" s="53">
        <v>0</v>
      </c>
      <c r="AL44" s="53">
        <v>0</v>
      </c>
      <c r="AM44" s="53">
        <v>0</v>
      </c>
      <c r="AN44" s="53">
        <v>0</v>
      </c>
    </row>
    <row r="45" spans="2:40" ht="31.5" x14ac:dyDescent="0.25">
      <c r="B45" s="43" t="s">
        <v>274</v>
      </c>
      <c r="C45" s="46">
        <v>0</v>
      </c>
      <c r="D45" s="47" t="s">
        <v>104</v>
      </c>
      <c r="E45" s="47" t="s">
        <v>112</v>
      </c>
      <c r="F45" s="48" t="s">
        <v>106</v>
      </c>
      <c r="G45" s="43">
        <v>2026</v>
      </c>
      <c r="H45" s="49">
        <v>247.88100174466334</v>
      </c>
      <c r="I45" s="50" t="s">
        <v>79</v>
      </c>
      <c r="J45" s="51">
        <v>322245.30226806231</v>
      </c>
      <c r="K45" s="52">
        <v>4608.1078224332914</v>
      </c>
      <c r="L45" s="52">
        <v>9216.2156448665828</v>
      </c>
      <c r="M45" s="52">
        <v>61387.730082065871</v>
      </c>
      <c r="N45" s="52">
        <v>33771.30767769293</v>
      </c>
      <c r="O45" s="52">
        <v>9216.2156448665828</v>
      </c>
      <c r="P45" s="52">
        <v>184195.41477642438</v>
      </c>
      <c r="Q45" s="52">
        <v>7443.86648239224</v>
      </c>
      <c r="R45" s="52">
        <v>0</v>
      </c>
      <c r="S45" s="52">
        <v>12406.444137320399</v>
      </c>
      <c r="T45" s="52">
        <v>0</v>
      </c>
      <c r="U45" s="52">
        <v>6444.9060453612465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</row>
    <row r="46" spans="2:40" ht="15.75" x14ac:dyDescent="0.25">
      <c r="B46" s="43" t="s">
        <v>274</v>
      </c>
      <c r="C46" s="46">
        <v>0</v>
      </c>
      <c r="D46" s="47" t="s">
        <v>113</v>
      </c>
      <c r="E46" s="47" t="s">
        <v>90</v>
      </c>
      <c r="F46" s="48" t="s">
        <v>78</v>
      </c>
      <c r="G46" s="43">
        <v>2027</v>
      </c>
      <c r="H46" s="49">
        <v>421</v>
      </c>
      <c r="I46" s="50" t="s">
        <v>79</v>
      </c>
      <c r="J46" s="51">
        <v>1684000</v>
      </c>
      <c r="K46" s="52">
        <v>128320.8</v>
      </c>
      <c r="L46" s="52">
        <v>128320.8</v>
      </c>
      <c r="M46" s="52">
        <v>673263.2</v>
      </c>
      <c r="N46" s="52">
        <v>336631.6</v>
      </c>
      <c r="O46" s="52">
        <v>128320.8</v>
      </c>
      <c r="P46" s="52">
        <v>80158.399999999994</v>
      </c>
      <c r="Q46" s="52">
        <v>144150.39999999999</v>
      </c>
      <c r="R46" s="52">
        <v>0</v>
      </c>
      <c r="S46" s="52">
        <v>64834</v>
      </c>
      <c r="T46" s="52">
        <v>0</v>
      </c>
      <c r="U46" s="52">
        <v>67360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</row>
    <row r="47" spans="2:40" ht="15.75" x14ac:dyDescent="0.25">
      <c r="B47" s="43" t="s">
        <v>274</v>
      </c>
      <c r="C47" s="46">
        <v>0</v>
      </c>
      <c r="D47" s="47" t="s">
        <v>113</v>
      </c>
      <c r="E47" s="47" t="s">
        <v>114</v>
      </c>
      <c r="F47" s="48" t="s">
        <v>78</v>
      </c>
      <c r="G47" s="43">
        <v>2027</v>
      </c>
      <c r="H47" s="49">
        <v>138</v>
      </c>
      <c r="I47" s="50" t="s">
        <v>79</v>
      </c>
      <c r="J47" s="51">
        <v>552000</v>
      </c>
      <c r="K47" s="52">
        <v>42062.400000000001</v>
      </c>
      <c r="L47" s="52">
        <v>42062.400000000001</v>
      </c>
      <c r="M47" s="52">
        <v>220689.6</v>
      </c>
      <c r="N47" s="52">
        <v>110344.8</v>
      </c>
      <c r="O47" s="52">
        <v>42062.400000000001</v>
      </c>
      <c r="P47" s="52">
        <v>26275.200000000001</v>
      </c>
      <c r="Q47" s="52">
        <v>47251.199999999997</v>
      </c>
      <c r="R47" s="52">
        <v>0</v>
      </c>
      <c r="S47" s="52">
        <v>21252</v>
      </c>
      <c r="T47" s="52">
        <v>0</v>
      </c>
      <c r="U47" s="52">
        <v>22080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0</v>
      </c>
    </row>
    <row r="48" spans="2:40" ht="15.75" x14ac:dyDescent="0.25">
      <c r="B48" s="43" t="s">
        <v>274</v>
      </c>
      <c r="C48" s="46">
        <v>0</v>
      </c>
      <c r="D48" s="47" t="s">
        <v>113</v>
      </c>
      <c r="E48" s="47" t="s">
        <v>92</v>
      </c>
      <c r="F48" s="48" t="s">
        <v>78</v>
      </c>
      <c r="G48" s="43">
        <v>2027</v>
      </c>
      <c r="H48" s="49">
        <v>150</v>
      </c>
      <c r="I48" s="50" t="s">
        <v>79</v>
      </c>
      <c r="J48" s="51">
        <v>600000</v>
      </c>
      <c r="K48" s="52">
        <v>45720</v>
      </c>
      <c r="L48" s="52">
        <v>45720</v>
      </c>
      <c r="M48" s="52">
        <v>239879.99999999997</v>
      </c>
      <c r="N48" s="52">
        <v>119939.99999999999</v>
      </c>
      <c r="O48" s="52">
        <v>45720</v>
      </c>
      <c r="P48" s="52">
        <v>28560</v>
      </c>
      <c r="Q48" s="52">
        <v>51360</v>
      </c>
      <c r="R48" s="52">
        <v>0</v>
      </c>
      <c r="S48" s="52">
        <v>23100</v>
      </c>
      <c r="T48" s="52">
        <v>0</v>
      </c>
      <c r="U48" s="52">
        <v>24000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</row>
    <row r="49" spans="2:40" ht="15.75" x14ac:dyDescent="0.25">
      <c r="B49" s="43" t="s">
        <v>274</v>
      </c>
      <c r="C49" s="46">
        <v>0</v>
      </c>
      <c r="D49" s="47" t="s">
        <v>113</v>
      </c>
      <c r="E49" s="47" t="s">
        <v>93</v>
      </c>
      <c r="F49" s="48" t="s">
        <v>78</v>
      </c>
      <c r="G49" s="43">
        <v>2027</v>
      </c>
      <c r="H49" s="49">
        <v>292</v>
      </c>
      <c r="I49" s="50" t="s">
        <v>79</v>
      </c>
      <c r="J49" s="51">
        <v>1168000</v>
      </c>
      <c r="K49" s="52">
        <v>89001.600000000006</v>
      </c>
      <c r="L49" s="52">
        <v>89001.600000000006</v>
      </c>
      <c r="M49" s="52">
        <v>466966.4</v>
      </c>
      <c r="N49" s="52">
        <v>233483.2</v>
      </c>
      <c r="O49" s="52">
        <v>89001.600000000006</v>
      </c>
      <c r="P49" s="52">
        <v>55596.800000000003</v>
      </c>
      <c r="Q49" s="52">
        <v>99980.800000000003</v>
      </c>
      <c r="R49" s="52">
        <v>0</v>
      </c>
      <c r="S49" s="52">
        <v>44968</v>
      </c>
      <c r="T49" s="52">
        <v>0</v>
      </c>
      <c r="U49" s="52">
        <v>46720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</row>
    <row r="50" spans="2:40" ht="15.75" x14ac:dyDescent="0.25">
      <c r="B50" s="43" t="s">
        <v>274</v>
      </c>
      <c r="C50" s="46">
        <v>0</v>
      </c>
      <c r="D50" s="47" t="s">
        <v>113</v>
      </c>
      <c r="E50" s="47" t="s">
        <v>105</v>
      </c>
      <c r="F50" s="48" t="s">
        <v>78</v>
      </c>
      <c r="G50" s="43">
        <v>2027</v>
      </c>
      <c r="H50" s="49">
        <v>126</v>
      </c>
      <c r="I50" s="50" t="s">
        <v>79</v>
      </c>
      <c r="J50" s="51">
        <v>504000</v>
      </c>
      <c r="K50" s="52">
        <v>38404.800000000003</v>
      </c>
      <c r="L50" s="52">
        <v>38404.800000000003</v>
      </c>
      <c r="M50" s="52">
        <v>201499.2</v>
      </c>
      <c r="N50" s="52">
        <v>100749.6</v>
      </c>
      <c r="O50" s="52">
        <v>38404.800000000003</v>
      </c>
      <c r="P50" s="52">
        <v>23990.400000000001</v>
      </c>
      <c r="Q50" s="52">
        <v>43142.400000000001</v>
      </c>
      <c r="R50" s="52">
        <v>0</v>
      </c>
      <c r="S50" s="52">
        <v>19404</v>
      </c>
      <c r="T50" s="52">
        <v>0</v>
      </c>
      <c r="U50" s="52">
        <v>20160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</row>
    <row r="51" spans="2:40" ht="15.75" x14ac:dyDescent="0.25">
      <c r="B51" s="43" t="s">
        <v>274</v>
      </c>
      <c r="C51" s="46">
        <v>0</v>
      </c>
      <c r="D51" s="47" t="s">
        <v>113</v>
      </c>
      <c r="E51" s="47" t="s">
        <v>107</v>
      </c>
      <c r="F51" s="48" t="s">
        <v>78</v>
      </c>
      <c r="G51" s="43">
        <v>2027</v>
      </c>
      <c r="H51" s="49">
        <v>98.7</v>
      </c>
      <c r="I51" s="50" t="s">
        <v>79</v>
      </c>
      <c r="J51" s="51">
        <v>394800</v>
      </c>
      <c r="K51" s="52">
        <v>30083.759999999998</v>
      </c>
      <c r="L51" s="52">
        <v>30083.759999999998</v>
      </c>
      <c r="M51" s="52">
        <v>157841.03999999998</v>
      </c>
      <c r="N51" s="52">
        <v>78920.51999999999</v>
      </c>
      <c r="O51" s="52">
        <v>30083.759999999998</v>
      </c>
      <c r="P51" s="52">
        <v>18792.48</v>
      </c>
      <c r="Q51" s="52">
        <v>33794.879999999997</v>
      </c>
      <c r="R51" s="52">
        <v>0</v>
      </c>
      <c r="S51" s="52">
        <v>15199.8</v>
      </c>
      <c r="T51" s="52">
        <v>0</v>
      </c>
      <c r="U51" s="52">
        <v>15792</v>
      </c>
      <c r="V51" s="52">
        <v>0</v>
      </c>
      <c r="W51" s="52">
        <v>0</v>
      </c>
      <c r="X51" s="52">
        <v>0</v>
      </c>
      <c r="Y51" s="52">
        <v>0</v>
      </c>
      <c r="Z51" s="52">
        <v>0</v>
      </c>
      <c r="AA51" s="52">
        <v>0</v>
      </c>
      <c r="AB51" s="52">
        <v>0</v>
      </c>
      <c r="AC51" s="52">
        <v>0</v>
      </c>
      <c r="AD51" s="52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</row>
    <row r="52" spans="2:40" ht="15.75" x14ac:dyDescent="0.25">
      <c r="B52" s="43" t="s">
        <v>274</v>
      </c>
      <c r="C52" s="46">
        <v>0</v>
      </c>
      <c r="D52" s="47" t="s">
        <v>115</v>
      </c>
      <c r="E52" s="47" t="s">
        <v>116</v>
      </c>
      <c r="F52" s="48" t="s">
        <v>78</v>
      </c>
      <c r="G52" s="43">
        <v>2027</v>
      </c>
      <c r="H52" s="49">
        <v>234</v>
      </c>
      <c r="I52" s="50" t="s">
        <v>79</v>
      </c>
      <c r="J52" s="51">
        <v>936000</v>
      </c>
      <c r="K52" s="52">
        <v>71323.199999999997</v>
      </c>
      <c r="L52" s="52">
        <v>71323.199999999997</v>
      </c>
      <c r="M52" s="52">
        <v>374212.8</v>
      </c>
      <c r="N52" s="52">
        <v>187106.4</v>
      </c>
      <c r="O52" s="52">
        <v>71323.199999999997</v>
      </c>
      <c r="P52" s="52">
        <v>44553.599999999999</v>
      </c>
      <c r="Q52" s="52">
        <v>80121.600000000006</v>
      </c>
      <c r="R52" s="52">
        <v>0</v>
      </c>
      <c r="S52" s="52">
        <v>36036</v>
      </c>
      <c r="T52" s="52">
        <v>0</v>
      </c>
      <c r="U52" s="52">
        <v>37440</v>
      </c>
      <c r="V52" s="52">
        <v>0</v>
      </c>
      <c r="W52" s="52">
        <v>0</v>
      </c>
      <c r="X52" s="52">
        <v>0</v>
      </c>
      <c r="Y52" s="52">
        <v>0</v>
      </c>
      <c r="Z52" s="52">
        <v>0</v>
      </c>
      <c r="AA52" s="52">
        <v>0</v>
      </c>
      <c r="AB52" s="52">
        <v>0</v>
      </c>
      <c r="AC52" s="52">
        <v>0</v>
      </c>
      <c r="AD52" s="52">
        <v>0</v>
      </c>
      <c r="AE52" s="53">
        <v>0</v>
      </c>
      <c r="AF52" s="53">
        <v>0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</row>
    <row r="53" spans="2:40" ht="15.75" x14ac:dyDescent="0.25">
      <c r="B53" s="43" t="s">
        <v>274</v>
      </c>
      <c r="C53" s="46">
        <v>0</v>
      </c>
      <c r="D53" s="47" t="s">
        <v>115</v>
      </c>
      <c r="E53" s="47" t="s">
        <v>117</v>
      </c>
      <c r="F53" s="48" t="s">
        <v>78</v>
      </c>
      <c r="G53" s="43">
        <v>2027</v>
      </c>
      <c r="H53" s="49">
        <v>165</v>
      </c>
      <c r="I53" s="50" t="s">
        <v>79</v>
      </c>
      <c r="J53" s="51">
        <v>660000</v>
      </c>
      <c r="K53" s="52">
        <v>50292</v>
      </c>
      <c r="L53" s="52">
        <v>50292</v>
      </c>
      <c r="M53" s="52">
        <v>263867.99999999994</v>
      </c>
      <c r="N53" s="52">
        <v>131933.99999999997</v>
      </c>
      <c r="O53" s="52">
        <v>50292</v>
      </c>
      <c r="P53" s="52">
        <v>31416</v>
      </c>
      <c r="Q53" s="52">
        <v>56496</v>
      </c>
      <c r="R53" s="52">
        <v>0</v>
      </c>
      <c r="S53" s="52">
        <v>25410</v>
      </c>
      <c r="T53" s="52">
        <v>0</v>
      </c>
      <c r="U53" s="52">
        <v>26400</v>
      </c>
      <c r="V53" s="52">
        <v>0</v>
      </c>
      <c r="W53" s="52">
        <v>0</v>
      </c>
      <c r="X53" s="52">
        <v>0</v>
      </c>
      <c r="Y53" s="52">
        <v>0</v>
      </c>
      <c r="Z53" s="52">
        <v>0</v>
      </c>
      <c r="AA53" s="52">
        <v>0</v>
      </c>
      <c r="AB53" s="52">
        <v>0</v>
      </c>
      <c r="AC53" s="52">
        <v>0</v>
      </c>
      <c r="AD53" s="52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53">
        <v>0</v>
      </c>
      <c r="AK53" s="53">
        <v>0</v>
      </c>
      <c r="AL53" s="53">
        <v>0</v>
      </c>
      <c r="AM53" s="53">
        <v>0</v>
      </c>
      <c r="AN53" s="53">
        <v>0</v>
      </c>
    </row>
    <row r="54" spans="2:40" ht="15.75" x14ac:dyDescent="0.25">
      <c r="B54" s="43" t="s">
        <v>274</v>
      </c>
      <c r="C54" s="46">
        <v>0</v>
      </c>
      <c r="D54" s="47" t="s">
        <v>115</v>
      </c>
      <c r="E54" s="47" t="s">
        <v>118</v>
      </c>
      <c r="F54" s="48" t="s">
        <v>78</v>
      </c>
      <c r="G54" s="43">
        <v>2027</v>
      </c>
      <c r="H54" s="49">
        <v>196</v>
      </c>
      <c r="I54" s="50" t="s">
        <v>79</v>
      </c>
      <c r="J54" s="51">
        <v>784000</v>
      </c>
      <c r="K54" s="52">
        <v>59740.800000000003</v>
      </c>
      <c r="L54" s="52">
        <v>59740.800000000003</v>
      </c>
      <c r="M54" s="52">
        <v>313443.19999999995</v>
      </c>
      <c r="N54" s="52">
        <v>156721.59999999998</v>
      </c>
      <c r="O54" s="52">
        <v>59740.800000000003</v>
      </c>
      <c r="P54" s="52">
        <v>37318.400000000001</v>
      </c>
      <c r="Q54" s="52">
        <v>67110.399999999994</v>
      </c>
      <c r="R54" s="52">
        <v>0</v>
      </c>
      <c r="S54" s="52">
        <v>30184</v>
      </c>
      <c r="T54" s="52">
        <v>0</v>
      </c>
      <c r="U54" s="52">
        <v>31360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</row>
    <row r="55" spans="2:40" ht="15.75" x14ac:dyDescent="0.25">
      <c r="B55" s="43" t="s">
        <v>274</v>
      </c>
      <c r="C55" s="46">
        <v>0</v>
      </c>
      <c r="D55" s="47" t="s">
        <v>115</v>
      </c>
      <c r="E55" s="47" t="s">
        <v>119</v>
      </c>
      <c r="F55" s="48" t="s">
        <v>78</v>
      </c>
      <c r="G55" s="43">
        <v>2027</v>
      </c>
      <c r="H55" s="49">
        <v>110.4</v>
      </c>
      <c r="I55" s="50" t="s">
        <v>79</v>
      </c>
      <c r="J55" s="51">
        <v>441600</v>
      </c>
      <c r="K55" s="52">
        <v>33649.919999999998</v>
      </c>
      <c r="L55" s="52">
        <v>33649.919999999998</v>
      </c>
      <c r="M55" s="52">
        <v>176551.67999999999</v>
      </c>
      <c r="N55" s="52">
        <v>88275.839999999997</v>
      </c>
      <c r="O55" s="52">
        <v>33649.919999999998</v>
      </c>
      <c r="P55" s="52">
        <v>21020.16</v>
      </c>
      <c r="Q55" s="52">
        <v>37800.959999999999</v>
      </c>
      <c r="R55" s="52">
        <v>0</v>
      </c>
      <c r="S55" s="52">
        <v>17001.599999999999</v>
      </c>
      <c r="T55" s="52">
        <v>0</v>
      </c>
      <c r="U55" s="52">
        <v>17664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3">
        <v>0</v>
      </c>
      <c r="AF55" s="53">
        <v>0</v>
      </c>
      <c r="AG55" s="53">
        <v>0</v>
      </c>
      <c r="AH55" s="53">
        <v>0</v>
      </c>
      <c r="AI55" s="53">
        <v>0</v>
      </c>
      <c r="AJ55" s="53">
        <v>0</v>
      </c>
      <c r="AK55" s="53">
        <v>0</v>
      </c>
      <c r="AL55" s="53">
        <v>0</v>
      </c>
      <c r="AM55" s="53">
        <v>0</v>
      </c>
      <c r="AN55" s="53">
        <v>0</v>
      </c>
    </row>
    <row r="56" spans="2:40" ht="15.75" x14ac:dyDescent="0.25">
      <c r="B56" s="43" t="s">
        <v>274</v>
      </c>
      <c r="C56" s="46">
        <v>0</v>
      </c>
      <c r="D56" s="47" t="s">
        <v>115</v>
      </c>
      <c r="E56" s="47" t="s">
        <v>120</v>
      </c>
      <c r="F56" s="48" t="s">
        <v>78</v>
      </c>
      <c r="G56" s="43">
        <v>2027</v>
      </c>
      <c r="H56" s="49">
        <v>194</v>
      </c>
      <c r="I56" s="50" t="s">
        <v>79</v>
      </c>
      <c r="J56" s="51">
        <v>776000</v>
      </c>
      <c r="K56" s="52">
        <v>59131.199999999997</v>
      </c>
      <c r="L56" s="52">
        <v>59131.199999999997</v>
      </c>
      <c r="M56" s="52">
        <v>310244.8</v>
      </c>
      <c r="N56" s="52">
        <v>155122.4</v>
      </c>
      <c r="O56" s="52">
        <v>59131.199999999997</v>
      </c>
      <c r="P56" s="52">
        <v>36937.599999999999</v>
      </c>
      <c r="Q56" s="52">
        <v>66425.600000000006</v>
      </c>
      <c r="R56" s="52">
        <v>0</v>
      </c>
      <c r="S56" s="52">
        <v>29876</v>
      </c>
      <c r="T56" s="52">
        <v>0</v>
      </c>
      <c r="U56" s="52">
        <v>31040</v>
      </c>
      <c r="V56" s="52">
        <v>0</v>
      </c>
      <c r="W56" s="52">
        <v>0</v>
      </c>
      <c r="X56" s="52">
        <v>0</v>
      </c>
      <c r="Y56" s="52">
        <v>0</v>
      </c>
      <c r="Z56" s="52">
        <v>0</v>
      </c>
      <c r="AA56" s="52">
        <v>0</v>
      </c>
      <c r="AB56" s="52">
        <v>0</v>
      </c>
      <c r="AC56" s="52">
        <v>0</v>
      </c>
      <c r="AD56" s="52">
        <v>0</v>
      </c>
      <c r="AE56" s="53">
        <v>0</v>
      </c>
      <c r="AF56" s="53">
        <v>0</v>
      </c>
      <c r="AG56" s="53">
        <v>0</v>
      </c>
      <c r="AH56" s="53">
        <v>0</v>
      </c>
      <c r="AI56" s="53">
        <v>0</v>
      </c>
      <c r="AJ56" s="53">
        <v>0</v>
      </c>
      <c r="AK56" s="53">
        <v>0</v>
      </c>
      <c r="AL56" s="53">
        <v>0</v>
      </c>
      <c r="AM56" s="53">
        <v>0</v>
      </c>
      <c r="AN56" s="53">
        <v>0</v>
      </c>
    </row>
    <row r="57" spans="2:40" ht="15.75" x14ac:dyDescent="0.25">
      <c r="B57" s="43" t="s">
        <v>274</v>
      </c>
      <c r="C57" s="46">
        <v>0</v>
      </c>
      <c r="D57" s="47" t="s">
        <v>115</v>
      </c>
      <c r="E57" s="47" t="s">
        <v>121</v>
      </c>
      <c r="F57" s="48" t="s">
        <v>78</v>
      </c>
      <c r="G57" s="43">
        <v>2027</v>
      </c>
      <c r="H57" s="49">
        <v>122.6</v>
      </c>
      <c r="I57" s="50" t="s">
        <v>79</v>
      </c>
      <c r="J57" s="51">
        <v>490400</v>
      </c>
      <c r="K57" s="52">
        <v>37368.480000000003</v>
      </c>
      <c r="L57" s="52">
        <v>37368.480000000003</v>
      </c>
      <c r="M57" s="52">
        <v>196061.92</v>
      </c>
      <c r="N57" s="52">
        <v>98030.96</v>
      </c>
      <c r="O57" s="52">
        <v>37368.480000000003</v>
      </c>
      <c r="P57" s="52">
        <v>23343.040000000001</v>
      </c>
      <c r="Q57" s="52">
        <v>41978.239999999998</v>
      </c>
      <c r="R57" s="52">
        <v>0</v>
      </c>
      <c r="S57" s="52">
        <v>18880.400000000001</v>
      </c>
      <c r="T57" s="52">
        <v>0</v>
      </c>
      <c r="U57" s="52">
        <v>19616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</row>
    <row r="58" spans="2:40" ht="15.75" x14ac:dyDescent="0.25">
      <c r="B58" s="43" t="s">
        <v>274</v>
      </c>
      <c r="C58" s="46">
        <v>0</v>
      </c>
      <c r="D58" s="47" t="s">
        <v>115</v>
      </c>
      <c r="E58" s="47" t="s">
        <v>122</v>
      </c>
      <c r="F58" s="48" t="s">
        <v>78</v>
      </c>
      <c r="G58" s="43">
        <v>2027</v>
      </c>
      <c r="H58" s="49">
        <v>122</v>
      </c>
      <c r="I58" s="50" t="s">
        <v>79</v>
      </c>
      <c r="J58" s="51">
        <v>488000</v>
      </c>
      <c r="K58" s="52">
        <v>37185.599999999999</v>
      </c>
      <c r="L58" s="52">
        <v>37185.599999999999</v>
      </c>
      <c r="M58" s="52">
        <v>195102.4</v>
      </c>
      <c r="N58" s="52">
        <v>97551.2</v>
      </c>
      <c r="O58" s="52">
        <v>37185.599999999999</v>
      </c>
      <c r="P58" s="52">
        <v>23228.799999999999</v>
      </c>
      <c r="Q58" s="52">
        <v>41772.800000000003</v>
      </c>
      <c r="R58" s="52">
        <v>0</v>
      </c>
      <c r="S58" s="52">
        <v>18788</v>
      </c>
      <c r="T58" s="52">
        <v>0</v>
      </c>
      <c r="U58" s="52">
        <v>19520</v>
      </c>
      <c r="V58" s="52">
        <v>0</v>
      </c>
      <c r="W58" s="52">
        <v>0</v>
      </c>
      <c r="X58" s="52">
        <v>0</v>
      </c>
      <c r="Y58" s="52">
        <v>0</v>
      </c>
      <c r="Z58" s="52">
        <v>0</v>
      </c>
      <c r="AA58" s="52">
        <v>0</v>
      </c>
      <c r="AB58" s="52">
        <v>0</v>
      </c>
      <c r="AC58" s="52">
        <v>0</v>
      </c>
      <c r="AD58" s="52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53">
        <v>0</v>
      </c>
      <c r="AK58" s="53">
        <v>0</v>
      </c>
      <c r="AL58" s="53">
        <v>0</v>
      </c>
      <c r="AM58" s="53">
        <v>0</v>
      </c>
      <c r="AN58" s="53">
        <v>0</v>
      </c>
    </row>
    <row r="59" spans="2:40" ht="31.5" x14ac:dyDescent="0.25">
      <c r="B59" s="43" t="s">
        <v>274</v>
      </c>
      <c r="C59" s="46">
        <v>0</v>
      </c>
      <c r="D59" s="47" t="s">
        <v>115</v>
      </c>
      <c r="E59" s="47" t="s">
        <v>112</v>
      </c>
      <c r="F59" s="48" t="s">
        <v>78</v>
      </c>
      <c r="G59" s="43">
        <v>2027</v>
      </c>
      <c r="H59" s="49">
        <v>72</v>
      </c>
      <c r="I59" s="50" t="s">
        <v>79</v>
      </c>
      <c r="J59" s="51">
        <v>288000</v>
      </c>
      <c r="K59" s="52">
        <v>21945.599999999999</v>
      </c>
      <c r="L59" s="52">
        <v>21945.599999999999</v>
      </c>
      <c r="M59" s="52">
        <v>115142.39999999999</v>
      </c>
      <c r="N59" s="52">
        <v>57571.199999999997</v>
      </c>
      <c r="O59" s="52">
        <v>21945.599999999999</v>
      </c>
      <c r="P59" s="52">
        <v>13708.8</v>
      </c>
      <c r="Q59" s="52">
        <v>24652.799999999999</v>
      </c>
      <c r="R59" s="52">
        <v>0</v>
      </c>
      <c r="S59" s="52">
        <v>11088</v>
      </c>
      <c r="T59" s="52">
        <v>0</v>
      </c>
      <c r="U59" s="52">
        <v>11520</v>
      </c>
      <c r="V59" s="52">
        <v>0</v>
      </c>
      <c r="W59" s="52">
        <v>0</v>
      </c>
      <c r="X59" s="52">
        <v>0</v>
      </c>
      <c r="Y59" s="52">
        <v>0</v>
      </c>
      <c r="Z59" s="52">
        <v>0</v>
      </c>
      <c r="AA59" s="52">
        <v>0</v>
      </c>
      <c r="AB59" s="52">
        <v>0</v>
      </c>
      <c r="AC59" s="52">
        <v>0</v>
      </c>
      <c r="AD59" s="52">
        <v>0</v>
      </c>
      <c r="AE59" s="53">
        <v>0</v>
      </c>
      <c r="AF59" s="53">
        <v>0</v>
      </c>
      <c r="AG59" s="53">
        <v>0</v>
      </c>
      <c r="AH59" s="53">
        <v>0</v>
      </c>
      <c r="AI59" s="53">
        <v>0</v>
      </c>
      <c r="AJ59" s="53">
        <v>0</v>
      </c>
      <c r="AK59" s="53">
        <v>0</v>
      </c>
      <c r="AL59" s="53">
        <v>0</v>
      </c>
      <c r="AM59" s="53">
        <v>0</v>
      </c>
      <c r="AN59" s="53">
        <v>0</v>
      </c>
    </row>
    <row r="60" spans="2:40" ht="15.75" x14ac:dyDescent="0.25">
      <c r="B60" s="43" t="s">
        <v>274</v>
      </c>
      <c r="C60" s="46">
        <v>0</v>
      </c>
      <c r="D60" s="47" t="s">
        <v>123</v>
      </c>
      <c r="E60" s="47" t="s">
        <v>95</v>
      </c>
      <c r="F60" s="48" t="s">
        <v>78</v>
      </c>
      <c r="G60" s="43">
        <v>2027</v>
      </c>
      <c r="H60" s="49">
        <v>690</v>
      </c>
      <c r="I60" s="50" t="s">
        <v>79</v>
      </c>
      <c r="J60" s="51">
        <v>2760000</v>
      </c>
      <c r="K60" s="52">
        <v>210312</v>
      </c>
      <c r="L60" s="52">
        <v>210312</v>
      </c>
      <c r="M60" s="52">
        <v>1103447.9999999998</v>
      </c>
      <c r="N60" s="52">
        <v>551723.99999999988</v>
      </c>
      <c r="O60" s="52">
        <v>210312</v>
      </c>
      <c r="P60" s="52">
        <v>131376</v>
      </c>
      <c r="Q60" s="52">
        <v>236256</v>
      </c>
      <c r="R60" s="52">
        <v>0</v>
      </c>
      <c r="S60" s="52">
        <v>106260</v>
      </c>
      <c r="T60" s="52">
        <v>0</v>
      </c>
      <c r="U60" s="52">
        <v>110400</v>
      </c>
      <c r="V60" s="52">
        <v>0</v>
      </c>
      <c r="W60" s="52">
        <v>0</v>
      </c>
      <c r="X60" s="52">
        <v>0</v>
      </c>
      <c r="Y60" s="52">
        <v>0</v>
      </c>
      <c r="Z60" s="52">
        <v>0</v>
      </c>
      <c r="AA60" s="52">
        <v>0</v>
      </c>
      <c r="AB60" s="52">
        <v>0</v>
      </c>
      <c r="AC60" s="52">
        <v>0</v>
      </c>
      <c r="AD60" s="52">
        <v>0</v>
      </c>
      <c r="AE60" s="53">
        <v>0</v>
      </c>
      <c r="AF60" s="53">
        <v>0</v>
      </c>
      <c r="AG60" s="53">
        <v>0</v>
      </c>
      <c r="AH60" s="53">
        <v>0</v>
      </c>
      <c r="AI60" s="53">
        <v>0</v>
      </c>
      <c r="AJ60" s="53">
        <v>0</v>
      </c>
      <c r="AK60" s="53">
        <v>0</v>
      </c>
      <c r="AL60" s="53">
        <v>0</v>
      </c>
      <c r="AM60" s="53">
        <v>0</v>
      </c>
      <c r="AN60" s="53">
        <v>0</v>
      </c>
    </row>
    <row r="61" spans="2:40" ht="15.75" x14ac:dyDescent="0.25">
      <c r="B61" s="43" t="s">
        <v>274</v>
      </c>
      <c r="C61" s="46">
        <v>0</v>
      </c>
      <c r="D61" s="47" t="s">
        <v>123</v>
      </c>
      <c r="E61" s="47" t="s">
        <v>86</v>
      </c>
      <c r="F61" s="48" t="s">
        <v>78</v>
      </c>
      <c r="G61" s="43">
        <v>2027</v>
      </c>
      <c r="H61" s="49">
        <v>151</v>
      </c>
      <c r="I61" s="50" t="s">
        <v>79</v>
      </c>
      <c r="J61" s="51">
        <v>604000</v>
      </c>
      <c r="K61" s="52">
        <v>46024.800000000003</v>
      </c>
      <c r="L61" s="52">
        <v>46024.800000000003</v>
      </c>
      <c r="M61" s="52">
        <v>241479.19999999995</v>
      </c>
      <c r="N61" s="52">
        <v>120739.59999999998</v>
      </c>
      <c r="O61" s="52">
        <v>46024.800000000003</v>
      </c>
      <c r="P61" s="52">
        <v>28750.400000000001</v>
      </c>
      <c r="Q61" s="52">
        <v>51702.400000000001</v>
      </c>
      <c r="R61" s="52">
        <v>0</v>
      </c>
      <c r="S61" s="52">
        <v>23254</v>
      </c>
      <c r="T61" s="52">
        <v>0</v>
      </c>
      <c r="U61" s="52">
        <v>24160</v>
      </c>
      <c r="V61" s="52">
        <v>0</v>
      </c>
      <c r="W61" s="52">
        <v>0</v>
      </c>
      <c r="X61" s="52">
        <v>0</v>
      </c>
      <c r="Y61" s="52">
        <v>0</v>
      </c>
      <c r="Z61" s="52">
        <v>0</v>
      </c>
      <c r="AA61" s="52">
        <v>0</v>
      </c>
      <c r="AB61" s="52">
        <v>0</v>
      </c>
      <c r="AC61" s="52">
        <v>0</v>
      </c>
      <c r="AD61" s="52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</row>
    <row r="62" spans="2:40" ht="15.75" x14ac:dyDescent="0.25">
      <c r="B62" s="43" t="s">
        <v>274</v>
      </c>
      <c r="C62" s="46">
        <v>0</v>
      </c>
      <c r="D62" s="47" t="s">
        <v>123</v>
      </c>
      <c r="E62" s="47" t="s">
        <v>82</v>
      </c>
      <c r="F62" s="48" t="s">
        <v>78</v>
      </c>
      <c r="G62" s="43">
        <v>2027</v>
      </c>
      <c r="H62" s="49">
        <v>211</v>
      </c>
      <c r="I62" s="50" t="s">
        <v>79</v>
      </c>
      <c r="J62" s="51">
        <v>844000</v>
      </c>
      <c r="K62" s="52">
        <v>64312.800000000003</v>
      </c>
      <c r="L62" s="52">
        <v>64312.800000000003</v>
      </c>
      <c r="M62" s="52">
        <v>337431.2</v>
      </c>
      <c r="N62" s="52">
        <v>168715.6</v>
      </c>
      <c r="O62" s="52">
        <v>64312.800000000003</v>
      </c>
      <c r="P62" s="52">
        <v>40174.400000000001</v>
      </c>
      <c r="Q62" s="52">
        <v>72246.399999999994</v>
      </c>
      <c r="R62" s="52">
        <v>0</v>
      </c>
      <c r="S62" s="52">
        <v>32494</v>
      </c>
      <c r="T62" s="52">
        <v>0</v>
      </c>
      <c r="U62" s="52">
        <v>33760</v>
      </c>
      <c r="V62" s="52">
        <v>0</v>
      </c>
      <c r="W62" s="52">
        <v>0</v>
      </c>
      <c r="X62" s="52">
        <v>0</v>
      </c>
      <c r="Y62" s="52">
        <v>0</v>
      </c>
      <c r="Z62" s="52">
        <v>0</v>
      </c>
      <c r="AA62" s="52">
        <v>0</v>
      </c>
      <c r="AB62" s="52">
        <v>0</v>
      </c>
      <c r="AC62" s="52">
        <v>0</v>
      </c>
      <c r="AD62" s="52">
        <v>0</v>
      </c>
      <c r="AE62" s="53">
        <v>0</v>
      </c>
      <c r="AF62" s="53">
        <v>0</v>
      </c>
      <c r="AG62" s="53">
        <v>0</v>
      </c>
      <c r="AH62" s="53">
        <v>0</v>
      </c>
      <c r="AI62" s="53">
        <v>0</v>
      </c>
      <c r="AJ62" s="53">
        <v>0</v>
      </c>
      <c r="AK62" s="53">
        <v>0</v>
      </c>
      <c r="AL62" s="53">
        <v>0</v>
      </c>
      <c r="AM62" s="53">
        <v>0</v>
      </c>
      <c r="AN62" s="53">
        <v>0</v>
      </c>
    </row>
    <row r="63" spans="2:40" ht="15.75" x14ac:dyDescent="0.25">
      <c r="B63" s="43" t="s">
        <v>274</v>
      </c>
      <c r="C63" s="46">
        <v>0</v>
      </c>
      <c r="D63" s="47" t="s">
        <v>123</v>
      </c>
      <c r="E63" s="47" t="s">
        <v>87</v>
      </c>
      <c r="F63" s="48" t="s">
        <v>78</v>
      </c>
      <c r="G63" s="43">
        <v>2027</v>
      </c>
      <c r="H63" s="49">
        <v>103</v>
      </c>
      <c r="I63" s="50" t="s">
        <v>79</v>
      </c>
      <c r="J63" s="51">
        <v>412000</v>
      </c>
      <c r="K63" s="52">
        <v>31394.400000000001</v>
      </c>
      <c r="L63" s="52">
        <v>31394.400000000001</v>
      </c>
      <c r="M63" s="52">
        <v>164717.59999999998</v>
      </c>
      <c r="N63" s="52">
        <v>82358.799999999988</v>
      </c>
      <c r="O63" s="52">
        <v>31394.400000000001</v>
      </c>
      <c r="P63" s="52">
        <v>19611.2</v>
      </c>
      <c r="Q63" s="52">
        <v>35267.199999999997</v>
      </c>
      <c r="R63" s="52">
        <v>0</v>
      </c>
      <c r="S63" s="52">
        <v>15862</v>
      </c>
      <c r="T63" s="52">
        <v>0</v>
      </c>
      <c r="U63" s="52">
        <v>16480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0</v>
      </c>
      <c r="AB63" s="52">
        <v>0</v>
      </c>
      <c r="AC63" s="52">
        <v>0</v>
      </c>
      <c r="AD63" s="52">
        <v>0</v>
      </c>
      <c r="AE63" s="53">
        <v>0</v>
      </c>
      <c r="AF63" s="53">
        <v>0</v>
      </c>
      <c r="AG63" s="53">
        <v>0</v>
      </c>
      <c r="AH63" s="53">
        <v>0</v>
      </c>
      <c r="AI63" s="53">
        <v>0</v>
      </c>
      <c r="AJ63" s="53">
        <v>0</v>
      </c>
      <c r="AK63" s="53">
        <v>0</v>
      </c>
      <c r="AL63" s="53">
        <v>0</v>
      </c>
      <c r="AM63" s="53">
        <v>0</v>
      </c>
      <c r="AN63" s="53">
        <v>0</v>
      </c>
    </row>
    <row r="64" spans="2:40" ht="15.75" x14ac:dyDescent="0.25">
      <c r="B64" s="43" t="s">
        <v>274</v>
      </c>
      <c r="C64" s="46">
        <v>0</v>
      </c>
      <c r="D64" s="47" t="s">
        <v>123</v>
      </c>
      <c r="E64" s="47" t="s">
        <v>85</v>
      </c>
      <c r="F64" s="48" t="s">
        <v>78</v>
      </c>
      <c r="G64" s="43">
        <v>2027</v>
      </c>
      <c r="H64" s="49">
        <v>115</v>
      </c>
      <c r="I64" s="50" t="s">
        <v>79</v>
      </c>
      <c r="J64" s="51">
        <v>460000</v>
      </c>
      <c r="K64" s="52">
        <v>35052</v>
      </c>
      <c r="L64" s="52">
        <v>35052</v>
      </c>
      <c r="M64" s="52">
        <v>183908</v>
      </c>
      <c r="N64" s="52">
        <v>91954</v>
      </c>
      <c r="O64" s="52">
        <v>35052</v>
      </c>
      <c r="P64" s="52">
        <v>21896</v>
      </c>
      <c r="Q64" s="52">
        <v>39376</v>
      </c>
      <c r="R64" s="52">
        <v>0</v>
      </c>
      <c r="S64" s="52">
        <v>17710</v>
      </c>
      <c r="T64" s="52">
        <v>0</v>
      </c>
      <c r="U64" s="52">
        <v>18400</v>
      </c>
      <c r="V64" s="52">
        <v>0</v>
      </c>
      <c r="W64" s="52">
        <v>0</v>
      </c>
      <c r="X64" s="52">
        <v>0</v>
      </c>
      <c r="Y64" s="52">
        <v>0</v>
      </c>
      <c r="Z64" s="52">
        <v>0</v>
      </c>
      <c r="AA64" s="52">
        <v>0</v>
      </c>
      <c r="AB64" s="52">
        <v>0</v>
      </c>
      <c r="AC64" s="52">
        <v>0</v>
      </c>
      <c r="AD64" s="52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</row>
    <row r="65" spans="2:40" ht="15.75" x14ac:dyDescent="0.25">
      <c r="B65" s="43" t="s">
        <v>274</v>
      </c>
      <c r="C65" s="46">
        <v>0</v>
      </c>
      <c r="D65" s="47" t="s">
        <v>123</v>
      </c>
      <c r="E65" s="47" t="s">
        <v>84</v>
      </c>
      <c r="F65" s="48" t="s">
        <v>78</v>
      </c>
      <c r="G65" s="43">
        <v>2027</v>
      </c>
      <c r="H65" s="49">
        <v>116</v>
      </c>
      <c r="I65" s="50" t="s">
        <v>79</v>
      </c>
      <c r="J65" s="51">
        <v>464000</v>
      </c>
      <c r="K65" s="52">
        <v>35356.800000000003</v>
      </c>
      <c r="L65" s="52">
        <v>35356.800000000003</v>
      </c>
      <c r="M65" s="52">
        <v>185507.20000000001</v>
      </c>
      <c r="N65" s="52">
        <v>92753.600000000006</v>
      </c>
      <c r="O65" s="52">
        <v>35356.800000000003</v>
      </c>
      <c r="P65" s="52">
        <v>22086.400000000001</v>
      </c>
      <c r="Q65" s="52">
        <v>39718.400000000001</v>
      </c>
      <c r="R65" s="52">
        <v>0</v>
      </c>
      <c r="S65" s="52">
        <v>17864</v>
      </c>
      <c r="T65" s="52">
        <v>0</v>
      </c>
      <c r="U65" s="52">
        <v>18560</v>
      </c>
      <c r="V65" s="52">
        <v>0</v>
      </c>
      <c r="W65" s="52">
        <v>0</v>
      </c>
      <c r="X65" s="52">
        <v>0</v>
      </c>
      <c r="Y65" s="52">
        <v>0</v>
      </c>
      <c r="Z65" s="52">
        <v>0</v>
      </c>
      <c r="AA65" s="52">
        <v>0</v>
      </c>
      <c r="AB65" s="52">
        <v>0</v>
      </c>
      <c r="AC65" s="52">
        <v>0</v>
      </c>
      <c r="AD65" s="52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53">
        <v>0</v>
      </c>
      <c r="AK65" s="53">
        <v>0</v>
      </c>
      <c r="AL65" s="53">
        <v>0</v>
      </c>
      <c r="AM65" s="53">
        <v>0</v>
      </c>
      <c r="AN65" s="53">
        <v>0</v>
      </c>
    </row>
    <row r="66" spans="2:40" ht="15.75" x14ac:dyDescent="0.25">
      <c r="B66" s="43" t="s">
        <v>274</v>
      </c>
      <c r="C66" s="46">
        <v>0</v>
      </c>
      <c r="D66" s="47" t="s">
        <v>123</v>
      </c>
      <c r="E66" s="47" t="s">
        <v>88</v>
      </c>
      <c r="F66" s="48" t="s">
        <v>78</v>
      </c>
      <c r="G66" s="43">
        <v>2027</v>
      </c>
      <c r="H66" s="49">
        <v>156</v>
      </c>
      <c r="I66" s="50" t="s">
        <v>79</v>
      </c>
      <c r="J66" s="51">
        <v>624000</v>
      </c>
      <c r="K66" s="52">
        <v>47548.800000000003</v>
      </c>
      <c r="L66" s="52">
        <v>47548.800000000003</v>
      </c>
      <c r="M66" s="52">
        <v>249475.19999999995</v>
      </c>
      <c r="N66" s="52">
        <v>124737.59999999998</v>
      </c>
      <c r="O66" s="52">
        <v>47548.800000000003</v>
      </c>
      <c r="P66" s="52">
        <v>29702.400000000001</v>
      </c>
      <c r="Q66" s="52">
        <v>53414.400000000001</v>
      </c>
      <c r="R66" s="52">
        <v>0</v>
      </c>
      <c r="S66" s="52">
        <v>24024</v>
      </c>
      <c r="T66" s="52">
        <v>0</v>
      </c>
      <c r="U66" s="52">
        <v>24960</v>
      </c>
      <c r="V66" s="52">
        <v>0</v>
      </c>
      <c r="W66" s="52">
        <v>0</v>
      </c>
      <c r="X66" s="52">
        <v>0</v>
      </c>
      <c r="Y66" s="52">
        <v>0</v>
      </c>
      <c r="Z66" s="52">
        <v>0</v>
      </c>
      <c r="AA66" s="52">
        <v>0</v>
      </c>
      <c r="AB66" s="52">
        <v>0</v>
      </c>
      <c r="AC66" s="52">
        <v>0</v>
      </c>
      <c r="AD66" s="52">
        <v>0</v>
      </c>
      <c r="AE66" s="53">
        <v>0</v>
      </c>
      <c r="AF66" s="53">
        <v>0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0</v>
      </c>
      <c r="AM66" s="53">
        <v>0</v>
      </c>
      <c r="AN66" s="53">
        <v>0</v>
      </c>
    </row>
    <row r="67" spans="2:40" ht="31.5" x14ac:dyDescent="0.25">
      <c r="B67" s="43" t="s">
        <v>274</v>
      </c>
      <c r="C67" s="46">
        <v>0</v>
      </c>
      <c r="D67" s="47" t="s">
        <v>124</v>
      </c>
      <c r="E67" s="47" t="s">
        <v>98</v>
      </c>
      <c r="F67" s="48" t="s">
        <v>78</v>
      </c>
      <c r="G67" s="43">
        <v>2027</v>
      </c>
      <c r="H67" s="49">
        <v>366</v>
      </c>
      <c r="I67" s="50" t="s">
        <v>79</v>
      </c>
      <c r="J67" s="51">
        <v>1464000</v>
      </c>
      <c r="K67" s="52">
        <v>111556.8</v>
      </c>
      <c r="L67" s="52">
        <v>111556.8</v>
      </c>
      <c r="M67" s="52">
        <v>585307.19999999995</v>
      </c>
      <c r="N67" s="52">
        <v>292653.59999999998</v>
      </c>
      <c r="O67" s="52">
        <v>111556.8</v>
      </c>
      <c r="P67" s="52">
        <v>69686.399999999994</v>
      </c>
      <c r="Q67" s="52">
        <v>125318.39999999999</v>
      </c>
      <c r="R67" s="52">
        <v>0</v>
      </c>
      <c r="S67" s="52">
        <v>56364</v>
      </c>
      <c r="T67" s="52">
        <v>0</v>
      </c>
      <c r="U67" s="52">
        <v>58560</v>
      </c>
      <c r="V67" s="52">
        <v>0</v>
      </c>
      <c r="W67" s="52">
        <v>0</v>
      </c>
      <c r="X67" s="52">
        <v>0</v>
      </c>
      <c r="Y67" s="52">
        <v>0</v>
      </c>
      <c r="Z67" s="52">
        <v>0</v>
      </c>
      <c r="AA67" s="52">
        <v>0</v>
      </c>
      <c r="AB67" s="52">
        <v>0</v>
      </c>
      <c r="AC67" s="52">
        <v>0</v>
      </c>
      <c r="AD67" s="52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</row>
    <row r="68" spans="2:40" ht="15.75" x14ac:dyDescent="0.25">
      <c r="B68" s="43" t="s">
        <v>274</v>
      </c>
      <c r="C68" s="46">
        <v>0</v>
      </c>
      <c r="D68" s="47" t="s">
        <v>124</v>
      </c>
      <c r="E68" s="47" t="s">
        <v>125</v>
      </c>
      <c r="F68" s="48" t="s">
        <v>78</v>
      </c>
      <c r="G68" s="43">
        <v>2027</v>
      </c>
      <c r="H68" s="49">
        <v>71.599999999999994</v>
      </c>
      <c r="I68" s="50" t="s">
        <v>79</v>
      </c>
      <c r="J68" s="51">
        <v>286400</v>
      </c>
      <c r="K68" s="52">
        <v>21823.68</v>
      </c>
      <c r="L68" s="52">
        <v>21823.68</v>
      </c>
      <c r="M68" s="52">
        <v>114502.72</v>
      </c>
      <c r="N68" s="52">
        <v>57251.360000000001</v>
      </c>
      <c r="O68" s="52">
        <v>21823.68</v>
      </c>
      <c r="P68" s="52">
        <v>13632.64</v>
      </c>
      <c r="Q68" s="52">
        <v>24515.84</v>
      </c>
      <c r="R68" s="52">
        <v>0</v>
      </c>
      <c r="S68" s="52">
        <v>11026.4</v>
      </c>
      <c r="T68" s="52">
        <v>0</v>
      </c>
      <c r="U68" s="52">
        <v>11456</v>
      </c>
      <c r="V68" s="52">
        <v>0</v>
      </c>
      <c r="W68" s="52">
        <v>0</v>
      </c>
      <c r="X68" s="52">
        <v>0</v>
      </c>
      <c r="Y68" s="52">
        <v>0</v>
      </c>
      <c r="Z68" s="52">
        <v>0</v>
      </c>
      <c r="AA68" s="52">
        <v>0</v>
      </c>
      <c r="AB68" s="52">
        <v>0</v>
      </c>
      <c r="AC68" s="52">
        <v>0</v>
      </c>
      <c r="AD68" s="52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53">
        <v>0</v>
      </c>
      <c r="AK68" s="53">
        <v>0</v>
      </c>
      <c r="AL68" s="53">
        <v>0</v>
      </c>
      <c r="AM68" s="53">
        <v>0</v>
      </c>
      <c r="AN68" s="53">
        <v>0</v>
      </c>
    </row>
    <row r="69" spans="2:40" ht="15.75" x14ac:dyDescent="0.25">
      <c r="B69" s="43" t="s">
        <v>274</v>
      </c>
      <c r="C69" s="46">
        <v>0</v>
      </c>
      <c r="D69" s="47" t="s">
        <v>124</v>
      </c>
      <c r="E69" s="47" t="s">
        <v>126</v>
      </c>
      <c r="F69" s="48" t="s">
        <v>78</v>
      </c>
      <c r="G69" s="43">
        <v>2027</v>
      </c>
      <c r="H69" s="49">
        <v>71.599999999999994</v>
      </c>
      <c r="I69" s="50" t="s">
        <v>79</v>
      </c>
      <c r="J69" s="51">
        <v>286400</v>
      </c>
      <c r="K69" s="52">
        <v>21823.68</v>
      </c>
      <c r="L69" s="52">
        <v>21823.68</v>
      </c>
      <c r="M69" s="52">
        <v>114502.72</v>
      </c>
      <c r="N69" s="52">
        <v>57251.360000000001</v>
      </c>
      <c r="O69" s="52">
        <v>21823.68</v>
      </c>
      <c r="P69" s="52">
        <v>13632.64</v>
      </c>
      <c r="Q69" s="52">
        <v>24515.84</v>
      </c>
      <c r="R69" s="52">
        <v>0</v>
      </c>
      <c r="S69" s="52">
        <v>11026.4</v>
      </c>
      <c r="T69" s="52">
        <v>0</v>
      </c>
      <c r="U69" s="52">
        <v>11456</v>
      </c>
      <c r="V69" s="52">
        <v>0</v>
      </c>
      <c r="W69" s="52">
        <v>0</v>
      </c>
      <c r="X69" s="52">
        <v>0</v>
      </c>
      <c r="Y69" s="52">
        <v>0</v>
      </c>
      <c r="Z69" s="52">
        <v>0</v>
      </c>
      <c r="AA69" s="52">
        <v>0</v>
      </c>
      <c r="AB69" s="52">
        <v>0</v>
      </c>
      <c r="AC69" s="52">
        <v>0</v>
      </c>
      <c r="AD69" s="52">
        <v>0</v>
      </c>
      <c r="AE69" s="53">
        <v>0</v>
      </c>
      <c r="AF69" s="53">
        <v>0</v>
      </c>
      <c r="AG69" s="53">
        <v>0</v>
      </c>
      <c r="AH69" s="53">
        <v>0</v>
      </c>
      <c r="AI69" s="53">
        <v>0</v>
      </c>
      <c r="AJ69" s="53">
        <v>0</v>
      </c>
      <c r="AK69" s="53">
        <v>0</v>
      </c>
      <c r="AL69" s="53">
        <v>0</v>
      </c>
      <c r="AM69" s="53">
        <v>0</v>
      </c>
      <c r="AN69" s="53">
        <v>0</v>
      </c>
    </row>
    <row r="70" spans="2:40" ht="15.75" x14ac:dyDescent="0.25">
      <c r="B70" s="43" t="s">
        <v>274</v>
      </c>
      <c r="C70" s="46">
        <v>0</v>
      </c>
      <c r="D70" s="47" t="s">
        <v>124</v>
      </c>
      <c r="E70" s="47" t="s">
        <v>127</v>
      </c>
      <c r="F70" s="48" t="s">
        <v>78</v>
      </c>
      <c r="G70" s="43">
        <v>2027</v>
      </c>
      <c r="H70" s="49">
        <v>320</v>
      </c>
      <c r="I70" s="50" t="s">
        <v>79</v>
      </c>
      <c r="J70" s="51">
        <v>1280000</v>
      </c>
      <c r="K70" s="52">
        <v>97536</v>
      </c>
      <c r="L70" s="52">
        <v>97536</v>
      </c>
      <c r="M70" s="52">
        <v>511743.99999999994</v>
      </c>
      <c r="N70" s="52">
        <v>255871.99999999997</v>
      </c>
      <c r="O70" s="52">
        <v>97536</v>
      </c>
      <c r="P70" s="52">
        <v>60928</v>
      </c>
      <c r="Q70" s="52">
        <v>109568</v>
      </c>
      <c r="R70" s="52">
        <v>0</v>
      </c>
      <c r="S70" s="52">
        <v>49280</v>
      </c>
      <c r="T70" s="52">
        <v>0</v>
      </c>
      <c r="U70" s="52">
        <v>51200</v>
      </c>
      <c r="V70" s="52">
        <v>0</v>
      </c>
      <c r="W70" s="52">
        <v>0</v>
      </c>
      <c r="X70" s="52">
        <v>0</v>
      </c>
      <c r="Y70" s="52">
        <v>0</v>
      </c>
      <c r="Z70" s="52">
        <v>0</v>
      </c>
      <c r="AA70" s="52">
        <v>0</v>
      </c>
      <c r="AB70" s="52">
        <v>0</v>
      </c>
      <c r="AC70" s="52">
        <v>0</v>
      </c>
      <c r="AD70" s="52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</row>
    <row r="71" spans="2:40" ht="15.75" x14ac:dyDescent="0.25">
      <c r="B71" s="43" t="s">
        <v>274</v>
      </c>
      <c r="C71" s="46">
        <v>0</v>
      </c>
      <c r="D71" s="47" t="s">
        <v>124</v>
      </c>
      <c r="E71" s="47" t="s">
        <v>128</v>
      </c>
      <c r="F71" s="48" t="s">
        <v>78</v>
      </c>
      <c r="G71" s="43">
        <v>2027</v>
      </c>
      <c r="H71" s="49">
        <v>186</v>
      </c>
      <c r="I71" s="50" t="s">
        <v>79</v>
      </c>
      <c r="J71" s="51">
        <v>744000</v>
      </c>
      <c r="K71" s="52">
        <v>56692.800000000003</v>
      </c>
      <c r="L71" s="52">
        <v>56692.800000000003</v>
      </c>
      <c r="M71" s="52">
        <v>297451.19999999995</v>
      </c>
      <c r="N71" s="52">
        <v>148725.59999999998</v>
      </c>
      <c r="O71" s="52">
        <v>56692.800000000003</v>
      </c>
      <c r="P71" s="52">
        <v>35414.400000000001</v>
      </c>
      <c r="Q71" s="52">
        <v>63686.400000000001</v>
      </c>
      <c r="R71" s="52">
        <v>0</v>
      </c>
      <c r="S71" s="52">
        <v>28644</v>
      </c>
      <c r="T71" s="52">
        <v>0</v>
      </c>
      <c r="U71" s="52">
        <v>29760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53">
        <v>0</v>
      </c>
      <c r="AK71" s="53">
        <v>0</v>
      </c>
      <c r="AL71" s="53">
        <v>0</v>
      </c>
      <c r="AM71" s="53">
        <v>0</v>
      </c>
      <c r="AN71" s="53">
        <v>0</v>
      </c>
    </row>
    <row r="72" spans="2:40" ht="15.75" x14ac:dyDescent="0.25">
      <c r="B72" s="43" t="s">
        <v>274</v>
      </c>
      <c r="C72" s="46">
        <v>0</v>
      </c>
      <c r="D72" s="47" t="s">
        <v>129</v>
      </c>
      <c r="E72" s="47" t="s">
        <v>130</v>
      </c>
      <c r="F72" s="48" t="s">
        <v>78</v>
      </c>
      <c r="G72" s="43">
        <v>2027</v>
      </c>
      <c r="H72" s="49">
        <v>523.9</v>
      </c>
      <c r="I72" s="50" t="s">
        <v>79</v>
      </c>
      <c r="J72" s="51">
        <v>2095600</v>
      </c>
      <c r="K72" s="52">
        <v>159684.72</v>
      </c>
      <c r="L72" s="52">
        <v>159684.72</v>
      </c>
      <c r="M72" s="52">
        <v>837820.88</v>
      </c>
      <c r="N72" s="52">
        <v>418910.44</v>
      </c>
      <c r="O72" s="52">
        <v>159684.72</v>
      </c>
      <c r="P72" s="52">
        <v>99750.56</v>
      </c>
      <c r="Q72" s="52">
        <v>179383.36</v>
      </c>
      <c r="R72" s="52">
        <v>0</v>
      </c>
      <c r="S72" s="52">
        <v>80680.600000000006</v>
      </c>
      <c r="T72" s="52">
        <v>0</v>
      </c>
      <c r="U72" s="52">
        <v>83824</v>
      </c>
      <c r="V72" s="52">
        <v>0</v>
      </c>
      <c r="W72" s="52">
        <v>0</v>
      </c>
      <c r="X72" s="52">
        <v>0</v>
      </c>
      <c r="Y72" s="52">
        <v>0</v>
      </c>
      <c r="Z72" s="52">
        <v>0</v>
      </c>
      <c r="AA72" s="52">
        <v>0</v>
      </c>
      <c r="AB72" s="52">
        <v>0</v>
      </c>
      <c r="AC72" s="52">
        <v>0</v>
      </c>
      <c r="AD72" s="52">
        <v>0</v>
      </c>
      <c r="AE72" s="53">
        <v>0</v>
      </c>
      <c r="AF72" s="53">
        <v>0</v>
      </c>
      <c r="AG72" s="53">
        <v>0</v>
      </c>
      <c r="AH72" s="53">
        <v>0</v>
      </c>
      <c r="AI72" s="53">
        <v>0</v>
      </c>
      <c r="AJ72" s="53">
        <v>0</v>
      </c>
      <c r="AK72" s="53">
        <v>0</v>
      </c>
      <c r="AL72" s="53">
        <v>0</v>
      </c>
      <c r="AM72" s="53">
        <v>0</v>
      </c>
      <c r="AN72" s="53">
        <v>0</v>
      </c>
    </row>
    <row r="73" spans="2:40" ht="15.75" x14ac:dyDescent="0.25">
      <c r="B73" s="43" t="s">
        <v>274</v>
      </c>
      <c r="C73" s="46">
        <v>0</v>
      </c>
      <c r="D73" s="47" t="s">
        <v>129</v>
      </c>
      <c r="E73" s="47" t="s">
        <v>131</v>
      </c>
      <c r="F73" s="48" t="s">
        <v>78</v>
      </c>
      <c r="G73" s="43">
        <v>2027</v>
      </c>
      <c r="H73" s="49">
        <v>115.5</v>
      </c>
      <c r="I73" s="50" t="s">
        <v>79</v>
      </c>
      <c r="J73" s="51">
        <v>462000</v>
      </c>
      <c r="K73" s="52">
        <v>35204.400000000001</v>
      </c>
      <c r="L73" s="52">
        <v>35204.400000000001</v>
      </c>
      <c r="M73" s="52">
        <v>184707.6</v>
      </c>
      <c r="N73" s="52">
        <v>92353.8</v>
      </c>
      <c r="O73" s="52">
        <v>35204.400000000001</v>
      </c>
      <c r="P73" s="52">
        <v>21991.200000000001</v>
      </c>
      <c r="Q73" s="52">
        <v>39547.199999999997</v>
      </c>
      <c r="R73" s="52">
        <v>0</v>
      </c>
      <c r="S73" s="52">
        <v>17787</v>
      </c>
      <c r="T73" s="52">
        <v>0</v>
      </c>
      <c r="U73" s="52">
        <v>18480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0</v>
      </c>
      <c r="AB73" s="52">
        <v>0</v>
      </c>
      <c r="AC73" s="52">
        <v>0</v>
      </c>
      <c r="AD73" s="52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</row>
    <row r="74" spans="2:40" ht="15.75" x14ac:dyDescent="0.25">
      <c r="B74" s="43" t="s">
        <v>274</v>
      </c>
      <c r="C74" s="46">
        <v>0</v>
      </c>
      <c r="D74" s="47" t="s">
        <v>132</v>
      </c>
      <c r="E74" s="47" t="s">
        <v>114</v>
      </c>
      <c r="F74" s="48" t="s">
        <v>91</v>
      </c>
      <c r="G74" s="43">
        <v>2027</v>
      </c>
      <c r="H74" s="49">
        <v>176.5</v>
      </c>
      <c r="I74" s="50" t="s">
        <v>79</v>
      </c>
      <c r="J74" s="51">
        <v>264750</v>
      </c>
      <c r="K74" s="52">
        <v>18532.5</v>
      </c>
      <c r="L74" s="52">
        <v>18532.5</v>
      </c>
      <c r="M74" s="52">
        <v>132375</v>
      </c>
      <c r="N74" s="52">
        <v>21180</v>
      </c>
      <c r="O74" s="52">
        <v>18532.5</v>
      </c>
      <c r="P74" s="52">
        <v>10590</v>
      </c>
      <c r="Q74" s="52">
        <v>18532.5</v>
      </c>
      <c r="R74" s="52">
        <v>0</v>
      </c>
      <c r="S74" s="52">
        <v>26475</v>
      </c>
      <c r="T74" s="52">
        <v>0</v>
      </c>
      <c r="U74" s="52">
        <v>5295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</row>
    <row r="75" spans="2:40" ht="15.75" x14ac:dyDescent="0.25">
      <c r="B75" s="43" t="s">
        <v>274</v>
      </c>
      <c r="C75" s="46">
        <v>0</v>
      </c>
      <c r="D75" s="47" t="s">
        <v>132</v>
      </c>
      <c r="E75" s="47" t="s">
        <v>107</v>
      </c>
      <c r="F75" s="48" t="s">
        <v>91</v>
      </c>
      <c r="G75" s="43">
        <v>2027</v>
      </c>
      <c r="H75" s="49">
        <v>129.5</v>
      </c>
      <c r="I75" s="50" t="s">
        <v>79</v>
      </c>
      <c r="J75" s="51">
        <v>194250</v>
      </c>
      <c r="K75" s="52">
        <v>13597.5</v>
      </c>
      <c r="L75" s="52">
        <v>13597.5</v>
      </c>
      <c r="M75" s="52">
        <v>97125</v>
      </c>
      <c r="N75" s="52">
        <v>15540</v>
      </c>
      <c r="O75" s="52">
        <v>13597.5</v>
      </c>
      <c r="P75" s="52">
        <v>7770</v>
      </c>
      <c r="Q75" s="52">
        <v>13597.5</v>
      </c>
      <c r="R75" s="52">
        <v>0</v>
      </c>
      <c r="S75" s="52">
        <v>19425</v>
      </c>
      <c r="T75" s="52">
        <v>0</v>
      </c>
      <c r="U75" s="52">
        <v>3885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3">
        <v>0</v>
      </c>
      <c r="AF75" s="53">
        <v>0</v>
      </c>
      <c r="AG75" s="53">
        <v>0</v>
      </c>
      <c r="AH75" s="53">
        <v>0</v>
      </c>
      <c r="AI75" s="53">
        <v>0</v>
      </c>
      <c r="AJ75" s="53">
        <v>0</v>
      </c>
      <c r="AK75" s="53">
        <v>0</v>
      </c>
      <c r="AL75" s="53">
        <v>0</v>
      </c>
      <c r="AM75" s="53">
        <v>0</v>
      </c>
      <c r="AN75" s="53">
        <v>0</v>
      </c>
    </row>
    <row r="76" spans="2:40" ht="15.75" x14ac:dyDescent="0.25">
      <c r="B76" s="43" t="s">
        <v>274</v>
      </c>
      <c r="C76" s="46">
        <v>0</v>
      </c>
      <c r="D76" s="47" t="s">
        <v>132</v>
      </c>
      <c r="E76" s="47" t="s">
        <v>133</v>
      </c>
      <c r="F76" s="48" t="s">
        <v>91</v>
      </c>
      <c r="G76" s="43">
        <v>2027</v>
      </c>
      <c r="H76" s="49">
        <v>257.10000000000002</v>
      </c>
      <c r="I76" s="50" t="s">
        <v>79</v>
      </c>
      <c r="J76" s="51">
        <v>385650.00000000006</v>
      </c>
      <c r="K76" s="52">
        <v>26995.500000000004</v>
      </c>
      <c r="L76" s="52">
        <v>26995.500000000004</v>
      </c>
      <c r="M76" s="52">
        <v>192825.00000000003</v>
      </c>
      <c r="N76" s="52">
        <v>30852.000000000004</v>
      </c>
      <c r="O76" s="52">
        <v>26995.500000000004</v>
      </c>
      <c r="P76" s="52">
        <v>15426.000000000002</v>
      </c>
      <c r="Q76" s="52">
        <v>26995.500000000004</v>
      </c>
      <c r="R76" s="52">
        <v>0</v>
      </c>
      <c r="S76" s="52">
        <v>38565.000000000007</v>
      </c>
      <c r="T76" s="52">
        <v>0</v>
      </c>
      <c r="U76" s="52">
        <v>7713.0000000000009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</row>
    <row r="77" spans="2:40" ht="15.75" x14ac:dyDescent="0.25">
      <c r="B77" s="43" t="s">
        <v>274</v>
      </c>
      <c r="C77" s="46">
        <v>0</v>
      </c>
      <c r="D77" s="47" t="s">
        <v>132</v>
      </c>
      <c r="E77" s="47" t="s">
        <v>86</v>
      </c>
      <c r="F77" s="48" t="s">
        <v>91</v>
      </c>
      <c r="G77" s="43">
        <v>2027</v>
      </c>
      <c r="H77" s="49">
        <v>151</v>
      </c>
      <c r="I77" s="50" t="s">
        <v>79</v>
      </c>
      <c r="J77" s="51">
        <v>226500</v>
      </c>
      <c r="K77" s="52">
        <v>15855</v>
      </c>
      <c r="L77" s="52">
        <v>15855</v>
      </c>
      <c r="M77" s="52">
        <v>113250</v>
      </c>
      <c r="N77" s="52">
        <v>18120</v>
      </c>
      <c r="O77" s="52">
        <v>15855</v>
      </c>
      <c r="P77" s="52">
        <v>9060</v>
      </c>
      <c r="Q77" s="52">
        <v>15855</v>
      </c>
      <c r="R77" s="52">
        <v>0</v>
      </c>
      <c r="S77" s="52">
        <v>22650</v>
      </c>
      <c r="T77" s="52">
        <v>0</v>
      </c>
      <c r="U77" s="52">
        <v>4530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</row>
    <row r="78" spans="2:40" ht="15.75" x14ac:dyDescent="0.25">
      <c r="B78" s="43" t="s">
        <v>274</v>
      </c>
      <c r="C78" s="46">
        <v>0</v>
      </c>
      <c r="D78" s="47" t="s">
        <v>132</v>
      </c>
      <c r="E78" s="47" t="s">
        <v>82</v>
      </c>
      <c r="F78" s="48" t="s">
        <v>91</v>
      </c>
      <c r="G78" s="43">
        <v>2027</v>
      </c>
      <c r="H78" s="49">
        <v>211</v>
      </c>
      <c r="I78" s="50" t="s">
        <v>79</v>
      </c>
      <c r="J78" s="51">
        <v>316500</v>
      </c>
      <c r="K78" s="52">
        <v>22155</v>
      </c>
      <c r="L78" s="52">
        <v>22155</v>
      </c>
      <c r="M78" s="52">
        <v>158250</v>
      </c>
      <c r="N78" s="52">
        <v>25320</v>
      </c>
      <c r="O78" s="52">
        <v>22155</v>
      </c>
      <c r="P78" s="52">
        <v>12660</v>
      </c>
      <c r="Q78" s="52">
        <v>22155</v>
      </c>
      <c r="R78" s="52">
        <v>0</v>
      </c>
      <c r="S78" s="52">
        <v>31650</v>
      </c>
      <c r="T78" s="52">
        <v>0</v>
      </c>
      <c r="U78" s="52">
        <v>6330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</row>
    <row r="79" spans="2:40" ht="15.75" x14ac:dyDescent="0.25">
      <c r="B79" s="43" t="s">
        <v>274</v>
      </c>
      <c r="C79" s="46">
        <v>0</v>
      </c>
      <c r="D79" s="47" t="s">
        <v>132</v>
      </c>
      <c r="E79" s="47" t="s">
        <v>87</v>
      </c>
      <c r="F79" s="48" t="s">
        <v>91</v>
      </c>
      <c r="G79" s="43">
        <v>2027</v>
      </c>
      <c r="H79" s="49">
        <v>103</v>
      </c>
      <c r="I79" s="50" t="s">
        <v>79</v>
      </c>
      <c r="J79" s="51">
        <v>154500</v>
      </c>
      <c r="K79" s="52">
        <v>10815</v>
      </c>
      <c r="L79" s="52">
        <v>10815</v>
      </c>
      <c r="M79" s="52">
        <v>77250</v>
      </c>
      <c r="N79" s="52">
        <v>12360</v>
      </c>
      <c r="O79" s="52">
        <v>10815</v>
      </c>
      <c r="P79" s="52">
        <v>6180</v>
      </c>
      <c r="Q79" s="52">
        <v>10815</v>
      </c>
      <c r="R79" s="52">
        <v>0</v>
      </c>
      <c r="S79" s="52">
        <v>15450</v>
      </c>
      <c r="T79" s="52">
        <v>0</v>
      </c>
      <c r="U79" s="52">
        <v>3090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</row>
    <row r="80" spans="2:40" ht="15.75" x14ac:dyDescent="0.25">
      <c r="B80" s="43" t="s">
        <v>274</v>
      </c>
      <c r="C80" s="46">
        <v>0</v>
      </c>
      <c r="D80" s="47" t="s">
        <v>132</v>
      </c>
      <c r="E80" s="47" t="s">
        <v>85</v>
      </c>
      <c r="F80" s="48" t="s">
        <v>91</v>
      </c>
      <c r="G80" s="43">
        <v>2027</v>
      </c>
      <c r="H80" s="49">
        <v>115</v>
      </c>
      <c r="I80" s="50" t="s">
        <v>79</v>
      </c>
      <c r="J80" s="51">
        <v>172500</v>
      </c>
      <c r="K80" s="52">
        <v>12075</v>
      </c>
      <c r="L80" s="52">
        <v>12075</v>
      </c>
      <c r="M80" s="52">
        <v>86250</v>
      </c>
      <c r="N80" s="52">
        <v>13800</v>
      </c>
      <c r="O80" s="52">
        <v>12075</v>
      </c>
      <c r="P80" s="52">
        <v>6900</v>
      </c>
      <c r="Q80" s="52">
        <v>12075</v>
      </c>
      <c r="R80" s="52">
        <v>0</v>
      </c>
      <c r="S80" s="52">
        <v>17250</v>
      </c>
      <c r="T80" s="52">
        <v>0</v>
      </c>
      <c r="U80" s="52">
        <v>3450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3">
        <v>0</v>
      </c>
      <c r="AF80" s="53">
        <v>0</v>
      </c>
      <c r="AG80" s="53">
        <v>0</v>
      </c>
      <c r="AH80" s="53">
        <v>0</v>
      </c>
      <c r="AI80" s="53">
        <v>0</v>
      </c>
      <c r="AJ80" s="53">
        <v>0</v>
      </c>
      <c r="AK80" s="53">
        <v>0</v>
      </c>
      <c r="AL80" s="53">
        <v>0</v>
      </c>
      <c r="AM80" s="53">
        <v>0</v>
      </c>
      <c r="AN80" s="53">
        <v>0</v>
      </c>
    </row>
    <row r="81" spans="2:40" ht="15.75" x14ac:dyDescent="0.25">
      <c r="B81" s="43" t="s">
        <v>274</v>
      </c>
      <c r="C81" s="46">
        <v>0</v>
      </c>
      <c r="D81" s="47" t="s">
        <v>132</v>
      </c>
      <c r="E81" s="47" t="s">
        <v>84</v>
      </c>
      <c r="F81" s="48" t="s">
        <v>91</v>
      </c>
      <c r="G81" s="43">
        <v>2027</v>
      </c>
      <c r="H81" s="49">
        <v>116</v>
      </c>
      <c r="I81" s="50" t="s">
        <v>79</v>
      </c>
      <c r="J81" s="51">
        <v>174000</v>
      </c>
      <c r="K81" s="52">
        <v>12180</v>
      </c>
      <c r="L81" s="52">
        <v>12180</v>
      </c>
      <c r="M81" s="52">
        <v>87000</v>
      </c>
      <c r="N81" s="52">
        <v>13920</v>
      </c>
      <c r="O81" s="52">
        <v>12180</v>
      </c>
      <c r="P81" s="52">
        <v>6960</v>
      </c>
      <c r="Q81" s="52">
        <v>12180</v>
      </c>
      <c r="R81" s="52">
        <v>0</v>
      </c>
      <c r="S81" s="52">
        <v>17400</v>
      </c>
      <c r="T81" s="52">
        <v>0</v>
      </c>
      <c r="U81" s="52">
        <v>3480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3">
        <v>0</v>
      </c>
      <c r="AF81" s="53">
        <v>0</v>
      </c>
      <c r="AG81" s="53">
        <v>0</v>
      </c>
      <c r="AH81" s="53">
        <v>0</v>
      </c>
      <c r="AI81" s="53">
        <v>0</v>
      </c>
      <c r="AJ81" s="53">
        <v>0</v>
      </c>
      <c r="AK81" s="53">
        <v>0</v>
      </c>
      <c r="AL81" s="53">
        <v>0</v>
      </c>
      <c r="AM81" s="53">
        <v>0</v>
      </c>
      <c r="AN81" s="53">
        <v>0</v>
      </c>
    </row>
    <row r="82" spans="2:40" ht="15.75" x14ac:dyDescent="0.25">
      <c r="B82" s="43" t="s">
        <v>274</v>
      </c>
      <c r="C82" s="46">
        <v>0</v>
      </c>
      <c r="D82" s="47" t="s">
        <v>132</v>
      </c>
      <c r="E82" s="47" t="s">
        <v>80</v>
      </c>
      <c r="F82" s="48" t="s">
        <v>91</v>
      </c>
      <c r="G82" s="43">
        <v>2027</v>
      </c>
      <c r="H82" s="49">
        <v>217</v>
      </c>
      <c r="I82" s="50" t="s">
        <v>79</v>
      </c>
      <c r="J82" s="51">
        <v>325500</v>
      </c>
      <c r="K82" s="52">
        <v>22785</v>
      </c>
      <c r="L82" s="52">
        <v>22785</v>
      </c>
      <c r="M82" s="52">
        <v>162750</v>
      </c>
      <c r="N82" s="52">
        <v>26040</v>
      </c>
      <c r="O82" s="52">
        <v>22785</v>
      </c>
      <c r="P82" s="52">
        <v>13020</v>
      </c>
      <c r="Q82" s="52">
        <v>22785</v>
      </c>
      <c r="R82" s="52">
        <v>0</v>
      </c>
      <c r="S82" s="52">
        <v>32550</v>
      </c>
      <c r="T82" s="52">
        <v>0</v>
      </c>
      <c r="U82" s="52">
        <v>6510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3">
        <v>0</v>
      </c>
      <c r="AF82" s="53">
        <v>0</v>
      </c>
      <c r="AG82" s="53">
        <v>0</v>
      </c>
      <c r="AH82" s="53">
        <v>0</v>
      </c>
      <c r="AI82" s="53">
        <v>0</v>
      </c>
      <c r="AJ82" s="53">
        <v>0</v>
      </c>
      <c r="AK82" s="53">
        <v>0</v>
      </c>
      <c r="AL82" s="53">
        <v>0</v>
      </c>
      <c r="AM82" s="53">
        <v>0</v>
      </c>
      <c r="AN82" s="53">
        <v>0</v>
      </c>
    </row>
    <row r="83" spans="2:40" ht="15.75" x14ac:dyDescent="0.25">
      <c r="B83" s="43" t="s">
        <v>274</v>
      </c>
      <c r="C83" s="46">
        <v>0</v>
      </c>
      <c r="D83" s="47" t="s">
        <v>132</v>
      </c>
      <c r="E83" s="47" t="s">
        <v>77</v>
      </c>
      <c r="F83" s="48" t="s">
        <v>91</v>
      </c>
      <c r="G83" s="43">
        <v>2027</v>
      </c>
      <c r="H83" s="49">
        <v>376.6</v>
      </c>
      <c r="I83" s="50" t="s">
        <v>79</v>
      </c>
      <c r="J83" s="51">
        <v>564900</v>
      </c>
      <c r="K83" s="52">
        <v>39543</v>
      </c>
      <c r="L83" s="52">
        <v>39543</v>
      </c>
      <c r="M83" s="52">
        <v>282450</v>
      </c>
      <c r="N83" s="52">
        <v>45192</v>
      </c>
      <c r="O83" s="52">
        <v>39543</v>
      </c>
      <c r="P83" s="52">
        <v>22596</v>
      </c>
      <c r="Q83" s="52">
        <v>39543</v>
      </c>
      <c r="R83" s="52">
        <v>0</v>
      </c>
      <c r="S83" s="52">
        <v>56490</v>
      </c>
      <c r="T83" s="52">
        <v>0</v>
      </c>
      <c r="U83" s="52">
        <v>11298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3">
        <v>0</v>
      </c>
      <c r="AF83" s="53">
        <v>0</v>
      </c>
      <c r="AG83" s="53">
        <v>0</v>
      </c>
      <c r="AH83" s="53">
        <v>0</v>
      </c>
      <c r="AI83" s="53">
        <v>0</v>
      </c>
      <c r="AJ83" s="53">
        <v>0</v>
      </c>
      <c r="AK83" s="53">
        <v>0</v>
      </c>
      <c r="AL83" s="53">
        <v>0</v>
      </c>
      <c r="AM83" s="53">
        <v>0</v>
      </c>
      <c r="AN83" s="53">
        <v>0</v>
      </c>
    </row>
    <row r="84" spans="2:40" ht="15.75" x14ac:dyDescent="0.25">
      <c r="B84" s="43" t="s">
        <v>274</v>
      </c>
      <c r="C84" s="46">
        <v>0</v>
      </c>
      <c r="D84" s="47" t="s">
        <v>132</v>
      </c>
      <c r="E84" s="47" t="s">
        <v>88</v>
      </c>
      <c r="F84" s="48" t="s">
        <v>91</v>
      </c>
      <c r="G84" s="43">
        <v>2027</v>
      </c>
      <c r="H84" s="49">
        <v>156</v>
      </c>
      <c r="I84" s="50" t="s">
        <v>79</v>
      </c>
      <c r="J84" s="51">
        <v>234000</v>
      </c>
      <c r="K84" s="52">
        <v>16380</v>
      </c>
      <c r="L84" s="52">
        <v>16380</v>
      </c>
      <c r="M84" s="52">
        <v>117000</v>
      </c>
      <c r="N84" s="52">
        <v>18720</v>
      </c>
      <c r="O84" s="52">
        <v>16380</v>
      </c>
      <c r="P84" s="52">
        <v>9360</v>
      </c>
      <c r="Q84" s="52">
        <v>16380</v>
      </c>
      <c r="R84" s="52">
        <v>0</v>
      </c>
      <c r="S84" s="52">
        <v>23400</v>
      </c>
      <c r="T84" s="52">
        <v>0</v>
      </c>
      <c r="U84" s="52">
        <v>4680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3">
        <v>0</v>
      </c>
      <c r="AF84" s="53">
        <v>0</v>
      </c>
      <c r="AG84" s="53">
        <v>0</v>
      </c>
      <c r="AH84" s="53">
        <v>0</v>
      </c>
      <c r="AI84" s="53">
        <v>0</v>
      </c>
      <c r="AJ84" s="53">
        <v>0</v>
      </c>
      <c r="AK84" s="53">
        <v>0</v>
      </c>
      <c r="AL84" s="53">
        <v>0</v>
      </c>
      <c r="AM84" s="53">
        <v>0</v>
      </c>
      <c r="AN84" s="53">
        <v>0</v>
      </c>
    </row>
    <row r="85" spans="2:40" ht="15.75" x14ac:dyDescent="0.25">
      <c r="B85" s="43" t="s">
        <v>274</v>
      </c>
      <c r="C85" s="46">
        <v>0</v>
      </c>
      <c r="D85" s="47" t="s">
        <v>134</v>
      </c>
      <c r="E85" s="47" t="s">
        <v>77</v>
      </c>
      <c r="F85" s="48" t="s">
        <v>78</v>
      </c>
      <c r="G85" s="43">
        <v>2028</v>
      </c>
      <c r="H85" s="49">
        <v>534.5</v>
      </c>
      <c r="I85" s="50" t="s">
        <v>79</v>
      </c>
      <c r="J85" s="51">
        <v>2138000</v>
      </c>
      <c r="K85" s="52">
        <v>162915.6</v>
      </c>
      <c r="L85" s="52">
        <v>162915.6</v>
      </c>
      <c r="M85" s="52">
        <v>854772.4</v>
      </c>
      <c r="N85" s="52">
        <v>427386.2</v>
      </c>
      <c r="O85" s="52">
        <v>162915.6</v>
      </c>
      <c r="P85" s="52">
        <v>101768.8</v>
      </c>
      <c r="Q85" s="52">
        <v>183012.8</v>
      </c>
      <c r="R85" s="52">
        <v>0</v>
      </c>
      <c r="S85" s="52">
        <v>82313</v>
      </c>
      <c r="T85" s="52">
        <v>0</v>
      </c>
      <c r="U85" s="52">
        <v>85520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3">
        <v>0</v>
      </c>
      <c r="AF85" s="53">
        <v>0</v>
      </c>
      <c r="AG85" s="53">
        <v>0</v>
      </c>
      <c r="AH85" s="53">
        <v>0</v>
      </c>
      <c r="AI85" s="53">
        <v>0</v>
      </c>
      <c r="AJ85" s="53">
        <v>0</v>
      </c>
      <c r="AK85" s="53">
        <v>0</v>
      </c>
      <c r="AL85" s="53">
        <v>0</v>
      </c>
      <c r="AM85" s="53">
        <v>0</v>
      </c>
      <c r="AN85" s="53">
        <v>0</v>
      </c>
    </row>
    <row r="86" spans="2:40" ht="15.75" x14ac:dyDescent="0.25">
      <c r="B86" s="43" t="s">
        <v>274</v>
      </c>
      <c r="C86" s="46">
        <v>0</v>
      </c>
      <c r="D86" s="47" t="s">
        <v>134</v>
      </c>
      <c r="E86" s="47" t="s">
        <v>80</v>
      </c>
      <c r="F86" s="48" t="s">
        <v>78</v>
      </c>
      <c r="G86" s="43">
        <v>2028</v>
      </c>
      <c r="H86" s="49">
        <v>123</v>
      </c>
      <c r="I86" s="50" t="s">
        <v>79</v>
      </c>
      <c r="J86" s="51">
        <v>492000</v>
      </c>
      <c r="K86" s="52">
        <v>37490.400000000001</v>
      </c>
      <c r="L86" s="52">
        <v>37490.400000000001</v>
      </c>
      <c r="M86" s="52">
        <v>196701.6</v>
      </c>
      <c r="N86" s="52">
        <v>98350.8</v>
      </c>
      <c r="O86" s="52">
        <v>37490.400000000001</v>
      </c>
      <c r="P86" s="52">
        <v>23419.200000000001</v>
      </c>
      <c r="Q86" s="52">
        <v>42115.199999999997</v>
      </c>
      <c r="R86" s="52">
        <v>0</v>
      </c>
      <c r="S86" s="52">
        <v>18942</v>
      </c>
      <c r="T86" s="52">
        <v>0</v>
      </c>
      <c r="U86" s="52">
        <v>19680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3">
        <v>0</v>
      </c>
      <c r="AF86" s="53">
        <v>0</v>
      </c>
      <c r="AG86" s="53">
        <v>0</v>
      </c>
      <c r="AH86" s="53">
        <v>0</v>
      </c>
      <c r="AI86" s="53">
        <v>0</v>
      </c>
      <c r="AJ86" s="53">
        <v>0</v>
      </c>
      <c r="AK86" s="53">
        <v>0</v>
      </c>
      <c r="AL86" s="53">
        <v>0</v>
      </c>
      <c r="AM86" s="53">
        <v>0</v>
      </c>
      <c r="AN86" s="53">
        <v>0</v>
      </c>
    </row>
    <row r="87" spans="2:40" ht="15.75" x14ac:dyDescent="0.25">
      <c r="B87" s="43" t="s">
        <v>274</v>
      </c>
      <c r="C87" s="46">
        <v>0</v>
      </c>
      <c r="D87" s="47" t="s">
        <v>135</v>
      </c>
      <c r="E87" s="47" t="s">
        <v>116</v>
      </c>
      <c r="F87" s="48" t="s">
        <v>136</v>
      </c>
      <c r="G87" s="43">
        <v>2028</v>
      </c>
      <c r="H87" s="49">
        <v>234</v>
      </c>
      <c r="I87" s="50" t="s">
        <v>79</v>
      </c>
      <c r="J87" s="51">
        <v>585000</v>
      </c>
      <c r="K87" s="52">
        <v>17550</v>
      </c>
      <c r="L87" s="52">
        <v>17550</v>
      </c>
      <c r="M87" s="52">
        <v>479700</v>
      </c>
      <c r="N87" s="52">
        <v>17550</v>
      </c>
      <c r="O87" s="52">
        <v>17550</v>
      </c>
      <c r="P87" s="52">
        <v>17550</v>
      </c>
      <c r="Q87" s="52">
        <v>17550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3">
        <v>0</v>
      </c>
      <c r="AF87" s="53">
        <v>0</v>
      </c>
      <c r="AG87" s="53">
        <v>0</v>
      </c>
      <c r="AH87" s="53">
        <v>0</v>
      </c>
      <c r="AI87" s="53">
        <v>0</v>
      </c>
      <c r="AJ87" s="53">
        <v>0</v>
      </c>
      <c r="AK87" s="53">
        <v>0</v>
      </c>
      <c r="AL87" s="53">
        <v>0</v>
      </c>
      <c r="AM87" s="53">
        <v>0</v>
      </c>
      <c r="AN87" s="53">
        <v>0</v>
      </c>
    </row>
    <row r="88" spans="2:40" ht="15.75" x14ac:dyDescent="0.25">
      <c r="B88" s="43" t="s">
        <v>274</v>
      </c>
      <c r="C88" s="46">
        <v>0</v>
      </c>
      <c r="D88" s="47" t="s">
        <v>135</v>
      </c>
      <c r="E88" s="47" t="s">
        <v>137</v>
      </c>
      <c r="F88" s="48" t="s">
        <v>136</v>
      </c>
      <c r="G88" s="43">
        <v>2028</v>
      </c>
      <c r="H88" s="49">
        <v>165</v>
      </c>
      <c r="I88" s="50" t="s">
        <v>79</v>
      </c>
      <c r="J88" s="51">
        <v>412500</v>
      </c>
      <c r="K88" s="52">
        <v>12375</v>
      </c>
      <c r="L88" s="52">
        <v>12375</v>
      </c>
      <c r="M88" s="52">
        <v>338250</v>
      </c>
      <c r="N88" s="52">
        <v>12375</v>
      </c>
      <c r="O88" s="52">
        <v>12375</v>
      </c>
      <c r="P88" s="52">
        <v>12375</v>
      </c>
      <c r="Q88" s="52">
        <v>12375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3">
        <v>0</v>
      </c>
      <c r="AF88" s="53">
        <v>0</v>
      </c>
      <c r="AG88" s="53">
        <v>0</v>
      </c>
      <c r="AH88" s="53">
        <v>0</v>
      </c>
      <c r="AI88" s="53">
        <v>0</v>
      </c>
      <c r="AJ88" s="53">
        <v>0</v>
      </c>
      <c r="AK88" s="53">
        <v>0</v>
      </c>
      <c r="AL88" s="53">
        <v>0</v>
      </c>
      <c r="AM88" s="53">
        <v>0</v>
      </c>
      <c r="AN88" s="53">
        <v>0</v>
      </c>
    </row>
    <row r="89" spans="2:40" ht="15.75" x14ac:dyDescent="0.25">
      <c r="B89" s="43" t="s">
        <v>274</v>
      </c>
      <c r="C89" s="46">
        <v>0</v>
      </c>
      <c r="D89" s="47" t="s">
        <v>138</v>
      </c>
      <c r="E89" s="47" t="s">
        <v>116</v>
      </c>
      <c r="F89" s="48" t="s">
        <v>91</v>
      </c>
      <c r="G89" s="43">
        <v>2028</v>
      </c>
      <c r="H89" s="49">
        <v>234</v>
      </c>
      <c r="I89" s="50" t="s">
        <v>79</v>
      </c>
      <c r="J89" s="51">
        <v>351000</v>
      </c>
      <c r="K89" s="52">
        <v>24570</v>
      </c>
      <c r="L89" s="52">
        <v>24570</v>
      </c>
      <c r="M89" s="52">
        <v>175500</v>
      </c>
      <c r="N89" s="52">
        <v>28080</v>
      </c>
      <c r="O89" s="52">
        <v>24570</v>
      </c>
      <c r="P89" s="52">
        <v>14040</v>
      </c>
      <c r="Q89" s="52">
        <v>24570</v>
      </c>
      <c r="R89" s="52">
        <v>0</v>
      </c>
      <c r="S89" s="52">
        <v>35100</v>
      </c>
      <c r="T89" s="52">
        <v>0</v>
      </c>
      <c r="U89" s="52">
        <v>7020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3">
        <v>0</v>
      </c>
      <c r="AF89" s="53">
        <v>0</v>
      </c>
      <c r="AG89" s="53">
        <v>0</v>
      </c>
      <c r="AH89" s="53">
        <v>0</v>
      </c>
      <c r="AI89" s="53">
        <v>0</v>
      </c>
      <c r="AJ89" s="53">
        <v>0</v>
      </c>
      <c r="AK89" s="53">
        <v>0</v>
      </c>
      <c r="AL89" s="53">
        <v>0</v>
      </c>
      <c r="AM89" s="53">
        <v>0</v>
      </c>
      <c r="AN89" s="53">
        <v>0</v>
      </c>
    </row>
    <row r="90" spans="2:40" ht="15.75" x14ac:dyDescent="0.25">
      <c r="B90" s="43" t="s">
        <v>274</v>
      </c>
      <c r="C90" s="46">
        <v>0</v>
      </c>
      <c r="D90" s="47" t="s">
        <v>138</v>
      </c>
      <c r="E90" s="47" t="s">
        <v>117</v>
      </c>
      <c r="F90" s="48" t="s">
        <v>91</v>
      </c>
      <c r="G90" s="43">
        <v>2028</v>
      </c>
      <c r="H90" s="49">
        <v>165</v>
      </c>
      <c r="I90" s="50" t="s">
        <v>79</v>
      </c>
      <c r="J90" s="51">
        <v>247500</v>
      </c>
      <c r="K90" s="52">
        <v>17325</v>
      </c>
      <c r="L90" s="52">
        <v>17325</v>
      </c>
      <c r="M90" s="52">
        <v>123750</v>
      </c>
      <c r="N90" s="52">
        <v>19800</v>
      </c>
      <c r="O90" s="52">
        <v>17325</v>
      </c>
      <c r="P90" s="52">
        <v>9900</v>
      </c>
      <c r="Q90" s="52">
        <v>17325</v>
      </c>
      <c r="R90" s="52">
        <v>0</v>
      </c>
      <c r="S90" s="52">
        <v>24750</v>
      </c>
      <c r="T90" s="52">
        <v>0</v>
      </c>
      <c r="U90" s="52">
        <v>4950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3">
        <v>0</v>
      </c>
      <c r="AF90" s="53">
        <v>0</v>
      </c>
      <c r="AG90" s="53">
        <v>0</v>
      </c>
      <c r="AH90" s="53">
        <v>0</v>
      </c>
      <c r="AI90" s="53">
        <v>0</v>
      </c>
      <c r="AJ90" s="53">
        <v>0</v>
      </c>
      <c r="AK90" s="53">
        <v>0</v>
      </c>
      <c r="AL90" s="53">
        <v>0</v>
      </c>
      <c r="AM90" s="53">
        <v>0</v>
      </c>
      <c r="AN90" s="53">
        <v>0</v>
      </c>
    </row>
    <row r="91" spans="2:40" ht="15.75" x14ac:dyDescent="0.25">
      <c r="B91" s="43" t="s">
        <v>274</v>
      </c>
      <c r="C91" s="46">
        <v>0</v>
      </c>
      <c r="D91" s="47" t="s">
        <v>138</v>
      </c>
      <c r="E91" s="47" t="s">
        <v>130</v>
      </c>
      <c r="F91" s="48" t="s">
        <v>91</v>
      </c>
      <c r="G91" s="43">
        <v>2028</v>
      </c>
      <c r="H91" s="49">
        <v>524</v>
      </c>
      <c r="I91" s="50" t="s">
        <v>79</v>
      </c>
      <c r="J91" s="51">
        <v>786000</v>
      </c>
      <c r="K91" s="52">
        <v>55020</v>
      </c>
      <c r="L91" s="52">
        <v>55020</v>
      </c>
      <c r="M91" s="52">
        <v>393000</v>
      </c>
      <c r="N91" s="52">
        <v>62880</v>
      </c>
      <c r="O91" s="52">
        <v>55020</v>
      </c>
      <c r="P91" s="52">
        <v>31440</v>
      </c>
      <c r="Q91" s="52">
        <v>55020</v>
      </c>
      <c r="R91" s="52">
        <v>0</v>
      </c>
      <c r="S91" s="52">
        <v>78600</v>
      </c>
      <c r="T91" s="52">
        <v>0</v>
      </c>
      <c r="U91" s="52">
        <v>15720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3">
        <v>0</v>
      </c>
      <c r="AF91" s="53">
        <v>0</v>
      </c>
      <c r="AG91" s="53">
        <v>0</v>
      </c>
      <c r="AH91" s="53">
        <v>0</v>
      </c>
      <c r="AI91" s="53">
        <v>0</v>
      </c>
      <c r="AJ91" s="53">
        <v>0</v>
      </c>
      <c r="AK91" s="53">
        <v>0</v>
      </c>
      <c r="AL91" s="53">
        <v>0</v>
      </c>
      <c r="AM91" s="53">
        <v>0</v>
      </c>
      <c r="AN91" s="53">
        <v>0</v>
      </c>
    </row>
    <row r="92" spans="2:40" ht="15.75" x14ac:dyDescent="0.25">
      <c r="B92" s="43" t="s">
        <v>274</v>
      </c>
      <c r="C92" s="46">
        <v>0</v>
      </c>
      <c r="D92" s="47" t="s">
        <v>138</v>
      </c>
      <c r="E92" s="47" t="s">
        <v>125</v>
      </c>
      <c r="F92" s="48" t="s">
        <v>91</v>
      </c>
      <c r="G92" s="43">
        <v>2028</v>
      </c>
      <c r="H92" s="49">
        <v>72</v>
      </c>
      <c r="I92" s="50" t="s">
        <v>79</v>
      </c>
      <c r="J92" s="51">
        <v>108000</v>
      </c>
      <c r="K92" s="52">
        <v>7560</v>
      </c>
      <c r="L92" s="52">
        <v>7560</v>
      </c>
      <c r="M92" s="52">
        <v>54000</v>
      </c>
      <c r="N92" s="52">
        <v>8640</v>
      </c>
      <c r="O92" s="52">
        <v>7560</v>
      </c>
      <c r="P92" s="52">
        <v>4320</v>
      </c>
      <c r="Q92" s="52">
        <v>7560</v>
      </c>
      <c r="R92" s="52">
        <v>0</v>
      </c>
      <c r="S92" s="52">
        <v>10800</v>
      </c>
      <c r="T92" s="52">
        <v>0</v>
      </c>
      <c r="U92" s="52">
        <v>2160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3">
        <v>0</v>
      </c>
      <c r="AF92" s="53">
        <v>0</v>
      </c>
      <c r="AG92" s="53">
        <v>0</v>
      </c>
      <c r="AH92" s="53">
        <v>0</v>
      </c>
      <c r="AI92" s="53">
        <v>0</v>
      </c>
      <c r="AJ92" s="53">
        <v>0</v>
      </c>
      <c r="AK92" s="53">
        <v>0</v>
      </c>
      <c r="AL92" s="53">
        <v>0</v>
      </c>
      <c r="AM92" s="53">
        <v>0</v>
      </c>
      <c r="AN92" s="53">
        <v>0</v>
      </c>
    </row>
    <row r="93" spans="2:40" ht="15.75" x14ac:dyDescent="0.25">
      <c r="B93" s="43" t="s">
        <v>274</v>
      </c>
      <c r="C93" s="46">
        <v>0</v>
      </c>
      <c r="D93" s="47" t="s">
        <v>138</v>
      </c>
      <c r="E93" s="47" t="s">
        <v>126</v>
      </c>
      <c r="F93" s="48" t="s">
        <v>91</v>
      </c>
      <c r="G93" s="43">
        <v>2028</v>
      </c>
      <c r="H93" s="49">
        <v>72</v>
      </c>
      <c r="I93" s="50" t="s">
        <v>79</v>
      </c>
      <c r="J93" s="51">
        <v>108000</v>
      </c>
      <c r="K93" s="52">
        <v>7560</v>
      </c>
      <c r="L93" s="52">
        <v>7560</v>
      </c>
      <c r="M93" s="52">
        <v>54000</v>
      </c>
      <c r="N93" s="52">
        <v>8640</v>
      </c>
      <c r="O93" s="52">
        <v>7560</v>
      </c>
      <c r="P93" s="52">
        <v>4320</v>
      </c>
      <c r="Q93" s="52">
        <v>7560</v>
      </c>
      <c r="R93" s="52">
        <v>0</v>
      </c>
      <c r="S93" s="52">
        <v>10800</v>
      </c>
      <c r="T93" s="52">
        <v>0</v>
      </c>
      <c r="U93" s="52">
        <v>2160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3">
        <v>0</v>
      </c>
      <c r="AF93" s="53">
        <v>0</v>
      </c>
      <c r="AG93" s="53">
        <v>0</v>
      </c>
      <c r="AH93" s="53">
        <v>0</v>
      </c>
      <c r="AI93" s="53">
        <v>0</v>
      </c>
      <c r="AJ93" s="53">
        <v>0</v>
      </c>
      <c r="AK93" s="53">
        <v>0</v>
      </c>
      <c r="AL93" s="53">
        <v>0</v>
      </c>
      <c r="AM93" s="53">
        <v>0</v>
      </c>
      <c r="AN93" s="53">
        <v>0</v>
      </c>
    </row>
    <row r="94" spans="2:40" ht="15.75" x14ac:dyDescent="0.25">
      <c r="B94" s="43" t="s">
        <v>274</v>
      </c>
      <c r="C94" s="46">
        <v>0</v>
      </c>
      <c r="D94" s="47" t="s">
        <v>138</v>
      </c>
      <c r="E94" s="47" t="s">
        <v>127</v>
      </c>
      <c r="F94" s="48" t="s">
        <v>91</v>
      </c>
      <c r="G94" s="43">
        <v>2028</v>
      </c>
      <c r="H94" s="49">
        <v>320</v>
      </c>
      <c r="I94" s="50" t="s">
        <v>79</v>
      </c>
      <c r="J94" s="51">
        <v>480000</v>
      </c>
      <c r="K94" s="52">
        <v>33600</v>
      </c>
      <c r="L94" s="52">
        <v>33600</v>
      </c>
      <c r="M94" s="52">
        <v>240000</v>
      </c>
      <c r="N94" s="52">
        <v>38400</v>
      </c>
      <c r="O94" s="52">
        <v>33600</v>
      </c>
      <c r="P94" s="52">
        <v>19200</v>
      </c>
      <c r="Q94" s="52">
        <v>33600</v>
      </c>
      <c r="R94" s="52">
        <v>0</v>
      </c>
      <c r="S94" s="52">
        <v>48000</v>
      </c>
      <c r="T94" s="52">
        <v>0</v>
      </c>
      <c r="U94" s="52">
        <v>9600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3">
        <v>0</v>
      </c>
      <c r="AF94" s="53">
        <v>0</v>
      </c>
      <c r="AG94" s="53">
        <v>0</v>
      </c>
      <c r="AH94" s="53">
        <v>0</v>
      </c>
      <c r="AI94" s="53">
        <v>0</v>
      </c>
      <c r="AJ94" s="53">
        <v>0</v>
      </c>
      <c r="AK94" s="53">
        <v>0</v>
      </c>
      <c r="AL94" s="53">
        <v>0</v>
      </c>
      <c r="AM94" s="53">
        <v>0</v>
      </c>
      <c r="AN94" s="53">
        <v>0</v>
      </c>
    </row>
    <row r="95" spans="2:40" ht="15.75" x14ac:dyDescent="0.25">
      <c r="B95" s="43" t="s">
        <v>274</v>
      </c>
      <c r="C95" s="46">
        <v>0</v>
      </c>
      <c r="D95" s="47" t="s">
        <v>138</v>
      </c>
      <c r="E95" s="47" t="s">
        <v>128</v>
      </c>
      <c r="F95" s="48" t="s">
        <v>91</v>
      </c>
      <c r="G95" s="43">
        <v>2028</v>
      </c>
      <c r="H95" s="49">
        <v>186</v>
      </c>
      <c r="I95" s="50" t="s">
        <v>79</v>
      </c>
      <c r="J95" s="51">
        <v>279000</v>
      </c>
      <c r="K95" s="52">
        <v>19530</v>
      </c>
      <c r="L95" s="52">
        <v>19530</v>
      </c>
      <c r="M95" s="52">
        <v>139500</v>
      </c>
      <c r="N95" s="52">
        <v>22320</v>
      </c>
      <c r="O95" s="52">
        <v>19530</v>
      </c>
      <c r="P95" s="52">
        <v>11160</v>
      </c>
      <c r="Q95" s="52">
        <v>19530</v>
      </c>
      <c r="R95" s="52">
        <v>0</v>
      </c>
      <c r="S95" s="52">
        <v>27900</v>
      </c>
      <c r="T95" s="52">
        <v>0</v>
      </c>
      <c r="U95" s="52">
        <v>5580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3">
        <v>0</v>
      </c>
      <c r="AF95" s="53">
        <v>0</v>
      </c>
      <c r="AG95" s="53">
        <v>0</v>
      </c>
      <c r="AH95" s="53">
        <v>0</v>
      </c>
      <c r="AI95" s="53">
        <v>0</v>
      </c>
      <c r="AJ95" s="53">
        <v>0</v>
      </c>
      <c r="AK95" s="53">
        <v>0</v>
      </c>
      <c r="AL95" s="53">
        <v>0</v>
      </c>
      <c r="AM95" s="53">
        <v>0</v>
      </c>
      <c r="AN95" s="53">
        <v>0</v>
      </c>
    </row>
    <row r="96" spans="2:40" ht="15.75" x14ac:dyDescent="0.25">
      <c r="B96" s="43" t="s">
        <v>274</v>
      </c>
      <c r="C96" s="46">
        <v>0</v>
      </c>
      <c r="D96" s="47" t="s">
        <v>138</v>
      </c>
      <c r="E96" s="47" t="s">
        <v>139</v>
      </c>
      <c r="F96" s="48" t="s">
        <v>91</v>
      </c>
      <c r="G96" s="43">
        <v>2028</v>
      </c>
      <c r="H96" s="49">
        <v>58</v>
      </c>
      <c r="I96" s="50" t="s">
        <v>79</v>
      </c>
      <c r="J96" s="51">
        <v>87000</v>
      </c>
      <c r="K96" s="52">
        <v>6090</v>
      </c>
      <c r="L96" s="52">
        <v>6090</v>
      </c>
      <c r="M96" s="52">
        <v>43500</v>
      </c>
      <c r="N96" s="52">
        <v>6960</v>
      </c>
      <c r="O96" s="52">
        <v>6090</v>
      </c>
      <c r="P96" s="52">
        <v>3480</v>
      </c>
      <c r="Q96" s="52">
        <v>6090</v>
      </c>
      <c r="R96" s="52">
        <v>0</v>
      </c>
      <c r="S96" s="52">
        <v>8700</v>
      </c>
      <c r="T96" s="52">
        <v>0</v>
      </c>
      <c r="U96" s="52">
        <v>1740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3">
        <v>0</v>
      </c>
      <c r="AF96" s="53">
        <v>0</v>
      </c>
      <c r="AG96" s="53">
        <v>0</v>
      </c>
      <c r="AH96" s="53">
        <v>0</v>
      </c>
      <c r="AI96" s="53">
        <v>0</v>
      </c>
      <c r="AJ96" s="53">
        <v>0</v>
      </c>
      <c r="AK96" s="53">
        <v>0</v>
      </c>
      <c r="AL96" s="53">
        <v>0</v>
      </c>
      <c r="AM96" s="53">
        <v>0</v>
      </c>
      <c r="AN96" s="53">
        <v>0</v>
      </c>
    </row>
    <row r="97" spans="2:40" ht="15.75" x14ac:dyDescent="0.25">
      <c r="B97" s="43" t="s">
        <v>274</v>
      </c>
      <c r="C97" s="46">
        <v>0</v>
      </c>
      <c r="D97" s="47" t="s">
        <v>138</v>
      </c>
      <c r="E97" s="47" t="s">
        <v>101</v>
      </c>
      <c r="F97" s="48" t="s">
        <v>91</v>
      </c>
      <c r="G97" s="43">
        <v>2028</v>
      </c>
      <c r="H97" s="49">
        <v>252</v>
      </c>
      <c r="I97" s="50" t="s">
        <v>79</v>
      </c>
      <c r="J97" s="51">
        <v>378000</v>
      </c>
      <c r="K97" s="52">
        <v>26460</v>
      </c>
      <c r="L97" s="52">
        <v>26460</v>
      </c>
      <c r="M97" s="52">
        <v>189000</v>
      </c>
      <c r="N97" s="52">
        <v>30240</v>
      </c>
      <c r="O97" s="52">
        <v>26460</v>
      </c>
      <c r="P97" s="52">
        <v>15120</v>
      </c>
      <c r="Q97" s="52">
        <v>26460</v>
      </c>
      <c r="R97" s="52">
        <v>0</v>
      </c>
      <c r="S97" s="52">
        <v>37800</v>
      </c>
      <c r="T97" s="52">
        <v>0</v>
      </c>
      <c r="U97" s="52">
        <v>7560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3">
        <v>0</v>
      </c>
      <c r="AF97" s="53">
        <v>0</v>
      </c>
      <c r="AG97" s="53">
        <v>0</v>
      </c>
      <c r="AH97" s="53">
        <v>0</v>
      </c>
      <c r="AI97" s="53">
        <v>0</v>
      </c>
      <c r="AJ97" s="53">
        <v>0</v>
      </c>
      <c r="AK97" s="53">
        <v>0</v>
      </c>
      <c r="AL97" s="53">
        <v>0</v>
      </c>
      <c r="AM97" s="53">
        <v>0</v>
      </c>
      <c r="AN97" s="53">
        <v>0</v>
      </c>
    </row>
    <row r="98" spans="2:40" ht="15.75" x14ac:dyDescent="0.25">
      <c r="B98" s="43" t="s">
        <v>274</v>
      </c>
      <c r="C98" s="46">
        <v>0</v>
      </c>
      <c r="D98" s="47" t="s">
        <v>138</v>
      </c>
      <c r="E98" s="47" t="s">
        <v>102</v>
      </c>
      <c r="F98" s="48" t="s">
        <v>91</v>
      </c>
      <c r="G98" s="43">
        <v>2028</v>
      </c>
      <c r="H98" s="49">
        <v>410</v>
      </c>
      <c r="I98" s="50" t="s">
        <v>79</v>
      </c>
      <c r="J98" s="51">
        <v>615000</v>
      </c>
      <c r="K98" s="52">
        <v>43050</v>
      </c>
      <c r="L98" s="52">
        <v>43050</v>
      </c>
      <c r="M98" s="52">
        <v>307500</v>
      </c>
      <c r="N98" s="52">
        <v>49200</v>
      </c>
      <c r="O98" s="52">
        <v>43050</v>
      </c>
      <c r="P98" s="52">
        <v>24600</v>
      </c>
      <c r="Q98" s="52">
        <v>43050</v>
      </c>
      <c r="R98" s="52">
        <v>0</v>
      </c>
      <c r="S98" s="52">
        <v>61500</v>
      </c>
      <c r="T98" s="52">
        <v>0</v>
      </c>
      <c r="U98" s="52">
        <v>12300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3">
        <v>0</v>
      </c>
      <c r="AF98" s="53">
        <v>0</v>
      </c>
      <c r="AG98" s="53">
        <v>0</v>
      </c>
      <c r="AH98" s="53">
        <v>0</v>
      </c>
      <c r="AI98" s="53">
        <v>0</v>
      </c>
      <c r="AJ98" s="53">
        <v>0</v>
      </c>
      <c r="AK98" s="53">
        <v>0</v>
      </c>
      <c r="AL98" s="53">
        <v>0</v>
      </c>
      <c r="AM98" s="53">
        <v>0</v>
      </c>
      <c r="AN98" s="53">
        <v>0</v>
      </c>
    </row>
    <row r="99" spans="2:40" ht="15.75" x14ac:dyDescent="0.25">
      <c r="B99" s="43" t="s">
        <v>274</v>
      </c>
      <c r="C99" s="46">
        <v>0</v>
      </c>
      <c r="D99" s="47" t="s">
        <v>138</v>
      </c>
      <c r="E99" s="47" t="s">
        <v>103</v>
      </c>
      <c r="F99" s="48" t="s">
        <v>91</v>
      </c>
      <c r="G99" s="43">
        <v>2028</v>
      </c>
      <c r="H99" s="49">
        <v>213</v>
      </c>
      <c r="I99" s="50" t="s">
        <v>79</v>
      </c>
      <c r="J99" s="51">
        <v>319500</v>
      </c>
      <c r="K99" s="52">
        <v>22365</v>
      </c>
      <c r="L99" s="52">
        <v>22365</v>
      </c>
      <c r="M99" s="52">
        <v>159750</v>
      </c>
      <c r="N99" s="52">
        <v>25560</v>
      </c>
      <c r="O99" s="52">
        <v>22365</v>
      </c>
      <c r="P99" s="52">
        <v>12780</v>
      </c>
      <c r="Q99" s="52">
        <v>22365</v>
      </c>
      <c r="R99" s="52">
        <v>0</v>
      </c>
      <c r="S99" s="52">
        <v>31950</v>
      </c>
      <c r="T99" s="52">
        <v>0</v>
      </c>
      <c r="U99" s="52">
        <v>6390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v>0</v>
      </c>
      <c r="AC99" s="52">
        <v>0</v>
      </c>
      <c r="AD99" s="52">
        <v>0</v>
      </c>
      <c r="AE99" s="53">
        <v>0</v>
      </c>
      <c r="AF99" s="53">
        <v>0</v>
      </c>
      <c r="AG99" s="53">
        <v>0</v>
      </c>
      <c r="AH99" s="53">
        <v>0</v>
      </c>
      <c r="AI99" s="53">
        <v>0</v>
      </c>
      <c r="AJ99" s="53">
        <v>0</v>
      </c>
      <c r="AK99" s="53">
        <v>0</v>
      </c>
      <c r="AL99" s="53">
        <v>0</v>
      </c>
      <c r="AM99" s="53">
        <v>0</v>
      </c>
      <c r="AN99" s="53">
        <v>0</v>
      </c>
    </row>
    <row r="100" spans="2:40" ht="15.75" x14ac:dyDescent="0.25">
      <c r="B100" s="43" t="s">
        <v>274</v>
      </c>
      <c r="C100" s="46">
        <v>0</v>
      </c>
      <c r="D100" s="47" t="s">
        <v>138</v>
      </c>
      <c r="E100" s="47" t="s">
        <v>108</v>
      </c>
      <c r="F100" s="48" t="s">
        <v>91</v>
      </c>
      <c r="G100" s="43">
        <v>2028</v>
      </c>
      <c r="H100" s="49">
        <v>151</v>
      </c>
      <c r="I100" s="50" t="s">
        <v>79</v>
      </c>
      <c r="J100" s="51">
        <v>226500</v>
      </c>
      <c r="K100" s="52">
        <v>15855</v>
      </c>
      <c r="L100" s="52">
        <v>15855</v>
      </c>
      <c r="M100" s="52">
        <v>113250</v>
      </c>
      <c r="N100" s="52">
        <v>18120</v>
      </c>
      <c r="O100" s="52">
        <v>15855</v>
      </c>
      <c r="P100" s="52">
        <v>9060</v>
      </c>
      <c r="Q100" s="52">
        <v>15855</v>
      </c>
      <c r="R100" s="52">
        <v>0</v>
      </c>
      <c r="S100" s="52">
        <v>22650</v>
      </c>
      <c r="T100" s="52">
        <v>0</v>
      </c>
      <c r="U100" s="52">
        <v>4530</v>
      </c>
      <c r="V100" s="52">
        <v>0</v>
      </c>
      <c r="W100" s="52">
        <v>0</v>
      </c>
      <c r="X100" s="52">
        <v>0</v>
      </c>
      <c r="Y100" s="52">
        <v>0</v>
      </c>
      <c r="Z100" s="52">
        <v>0</v>
      </c>
      <c r="AA100" s="52">
        <v>0</v>
      </c>
      <c r="AB100" s="52">
        <v>0</v>
      </c>
      <c r="AC100" s="52">
        <v>0</v>
      </c>
      <c r="AD100" s="52">
        <v>0</v>
      </c>
      <c r="AE100" s="53">
        <v>0</v>
      </c>
      <c r="AF100" s="53">
        <v>0</v>
      </c>
      <c r="AG100" s="53">
        <v>0</v>
      </c>
      <c r="AH100" s="53">
        <v>0</v>
      </c>
      <c r="AI100" s="53">
        <v>0</v>
      </c>
      <c r="AJ100" s="53">
        <v>0</v>
      </c>
      <c r="AK100" s="53">
        <v>0</v>
      </c>
      <c r="AL100" s="53">
        <v>0</v>
      </c>
      <c r="AM100" s="53">
        <v>0</v>
      </c>
      <c r="AN100" s="53">
        <v>0</v>
      </c>
    </row>
    <row r="101" spans="2:40" ht="15.75" x14ac:dyDescent="0.25">
      <c r="B101" s="43" t="s">
        <v>274</v>
      </c>
      <c r="C101" s="46">
        <v>0</v>
      </c>
      <c r="D101" s="47" t="s">
        <v>138</v>
      </c>
      <c r="E101" s="47" t="s">
        <v>140</v>
      </c>
      <c r="F101" s="48" t="s">
        <v>91</v>
      </c>
      <c r="G101" s="43">
        <v>2028</v>
      </c>
      <c r="H101" s="49">
        <v>53</v>
      </c>
      <c r="I101" s="50" t="s">
        <v>79</v>
      </c>
      <c r="J101" s="51">
        <v>79500</v>
      </c>
      <c r="K101" s="52">
        <v>5565</v>
      </c>
      <c r="L101" s="52">
        <v>5565</v>
      </c>
      <c r="M101" s="52">
        <v>39750</v>
      </c>
      <c r="N101" s="52">
        <v>6360</v>
      </c>
      <c r="O101" s="52">
        <v>5565</v>
      </c>
      <c r="P101" s="52">
        <v>3180</v>
      </c>
      <c r="Q101" s="52">
        <v>5565</v>
      </c>
      <c r="R101" s="52">
        <v>0</v>
      </c>
      <c r="S101" s="52">
        <v>7950</v>
      </c>
      <c r="T101" s="52">
        <v>0</v>
      </c>
      <c r="U101" s="52">
        <v>1590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3">
        <v>0</v>
      </c>
      <c r="AF101" s="53">
        <v>0</v>
      </c>
      <c r="AG101" s="53">
        <v>0</v>
      </c>
      <c r="AH101" s="53">
        <v>0</v>
      </c>
      <c r="AI101" s="53">
        <v>0</v>
      </c>
      <c r="AJ101" s="53">
        <v>0</v>
      </c>
      <c r="AK101" s="53">
        <v>0</v>
      </c>
      <c r="AL101" s="53">
        <v>0</v>
      </c>
      <c r="AM101" s="53">
        <v>0</v>
      </c>
      <c r="AN101" s="53">
        <v>0</v>
      </c>
    </row>
    <row r="102" spans="2:40" ht="15.75" x14ac:dyDescent="0.25">
      <c r="B102" s="43" t="s">
        <v>274</v>
      </c>
      <c r="C102" s="46">
        <v>0</v>
      </c>
      <c r="D102" s="47" t="s">
        <v>138</v>
      </c>
      <c r="E102" s="47" t="s">
        <v>131</v>
      </c>
      <c r="F102" s="48" t="s">
        <v>91</v>
      </c>
      <c r="G102" s="43">
        <v>2028</v>
      </c>
      <c r="H102" s="49">
        <v>116</v>
      </c>
      <c r="I102" s="50" t="s">
        <v>79</v>
      </c>
      <c r="J102" s="51">
        <v>174000</v>
      </c>
      <c r="K102" s="52">
        <v>12180</v>
      </c>
      <c r="L102" s="52">
        <v>12180</v>
      </c>
      <c r="M102" s="52">
        <v>87000</v>
      </c>
      <c r="N102" s="52">
        <v>13920</v>
      </c>
      <c r="O102" s="52">
        <v>12180</v>
      </c>
      <c r="P102" s="52">
        <v>6960</v>
      </c>
      <c r="Q102" s="52">
        <v>12180</v>
      </c>
      <c r="R102" s="52">
        <v>0</v>
      </c>
      <c r="S102" s="52">
        <v>17400</v>
      </c>
      <c r="T102" s="52">
        <v>0</v>
      </c>
      <c r="U102" s="52">
        <v>3480</v>
      </c>
      <c r="V102" s="52">
        <v>0</v>
      </c>
      <c r="W102" s="52">
        <v>0</v>
      </c>
      <c r="X102" s="52">
        <v>0</v>
      </c>
      <c r="Y102" s="52">
        <v>0</v>
      </c>
      <c r="Z102" s="52">
        <v>0</v>
      </c>
      <c r="AA102" s="52">
        <v>0</v>
      </c>
      <c r="AB102" s="52">
        <v>0</v>
      </c>
      <c r="AC102" s="52">
        <v>0</v>
      </c>
      <c r="AD102" s="52">
        <v>0</v>
      </c>
      <c r="AE102" s="53">
        <v>0</v>
      </c>
      <c r="AF102" s="53">
        <v>0</v>
      </c>
      <c r="AG102" s="53">
        <v>0</v>
      </c>
      <c r="AH102" s="53">
        <v>0</v>
      </c>
      <c r="AI102" s="53">
        <v>0</v>
      </c>
      <c r="AJ102" s="53">
        <v>0</v>
      </c>
      <c r="AK102" s="53">
        <v>0</v>
      </c>
      <c r="AL102" s="53">
        <v>0</v>
      </c>
      <c r="AM102" s="53">
        <v>0</v>
      </c>
      <c r="AN102" s="53">
        <v>0</v>
      </c>
    </row>
    <row r="103" spans="2:40" ht="15.75" x14ac:dyDescent="0.25">
      <c r="B103" s="43" t="s">
        <v>274</v>
      </c>
      <c r="C103" s="46">
        <v>0</v>
      </c>
      <c r="D103" s="47" t="s">
        <v>138</v>
      </c>
      <c r="E103" s="47" t="s">
        <v>141</v>
      </c>
      <c r="F103" s="48" t="s">
        <v>91</v>
      </c>
      <c r="G103" s="43">
        <v>2028</v>
      </c>
      <c r="H103" s="49">
        <v>136</v>
      </c>
      <c r="I103" s="50" t="s">
        <v>79</v>
      </c>
      <c r="J103" s="51">
        <v>204000</v>
      </c>
      <c r="K103" s="52">
        <v>14280</v>
      </c>
      <c r="L103" s="52">
        <v>14280</v>
      </c>
      <c r="M103" s="52">
        <v>102000</v>
      </c>
      <c r="N103" s="52">
        <v>16320</v>
      </c>
      <c r="O103" s="52">
        <v>14280</v>
      </c>
      <c r="P103" s="52">
        <v>8160</v>
      </c>
      <c r="Q103" s="52">
        <v>14280</v>
      </c>
      <c r="R103" s="52">
        <v>0</v>
      </c>
      <c r="S103" s="52">
        <v>20400</v>
      </c>
      <c r="T103" s="52">
        <v>0</v>
      </c>
      <c r="U103" s="52">
        <v>4080</v>
      </c>
      <c r="V103" s="52">
        <v>0</v>
      </c>
      <c r="W103" s="52">
        <v>0</v>
      </c>
      <c r="X103" s="52">
        <v>0</v>
      </c>
      <c r="Y103" s="52">
        <v>0</v>
      </c>
      <c r="Z103" s="52">
        <v>0</v>
      </c>
      <c r="AA103" s="52">
        <v>0</v>
      </c>
      <c r="AB103" s="52">
        <v>0</v>
      </c>
      <c r="AC103" s="52">
        <v>0</v>
      </c>
      <c r="AD103" s="52">
        <v>0</v>
      </c>
      <c r="AE103" s="53">
        <v>0</v>
      </c>
      <c r="AF103" s="53">
        <v>0</v>
      </c>
      <c r="AG103" s="53">
        <v>0</v>
      </c>
      <c r="AH103" s="53">
        <v>0</v>
      </c>
      <c r="AI103" s="53">
        <v>0</v>
      </c>
      <c r="AJ103" s="53">
        <v>0</v>
      </c>
      <c r="AK103" s="53">
        <v>0</v>
      </c>
      <c r="AL103" s="53">
        <v>0</v>
      </c>
      <c r="AM103" s="53">
        <v>0</v>
      </c>
      <c r="AN103" s="53">
        <v>0</v>
      </c>
    </row>
    <row r="104" spans="2:40" ht="15.75" x14ac:dyDescent="0.25">
      <c r="B104" s="43" t="s">
        <v>274</v>
      </c>
      <c r="C104" s="46">
        <v>0</v>
      </c>
      <c r="D104" s="47" t="s">
        <v>138</v>
      </c>
      <c r="E104" s="47" t="s">
        <v>142</v>
      </c>
      <c r="F104" s="48" t="s">
        <v>91</v>
      </c>
      <c r="G104" s="43">
        <v>2028</v>
      </c>
      <c r="H104" s="49">
        <v>166</v>
      </c>
      <c r="I104" s="50" t="s">
        <v>79</v>
      </c>
      <c r="J104" s="51">
        <v>249000</v>
      </c>
      <c r="K104" s="52">
        <v>17430</v>
      </c>
      <c r="L104" s="52">
        <v>17430</v>
      </c>
      <c r="M104" s="52">
        <v>124500</v>
      </c>
      <c r="N104" s="52">
        <v>19920</v>
      </c>
      <c r="O104" s="52">
        <v>17430</v>
      </c>
      <c r="P104" s="52">
        <v>9960</v>
      </c>
      <c r="Q104" s="52">
        <v>17430</v>
      </c>
      <c r="R104" s="52">
        <v>0</v>
      </c>
      <c r="S104" s="52">
        <v>24900</v>
      </c>
      <c r="T104" s="52">
        <v>0</v>
      </c>
      <c r="U104" s="52">
        <v>4980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3">
        <v>0</v>
      </c>
      <c r="AF104" s="53">
        <v>0</v>
      </c>
      <c r="AG104" s="53">
        <v>0</v>
      </c>
      <c r="AH104" s="53">
        <v>0</v>
      </c>
      <c r="AI104" s="53">
        <v>0</v>
      </c>
      <c r="AJ104" s="53">
        <v>0</v>
      </c>
      <c r="AK104" s="53">
        <v>0</v>
      </c>
      <c r="AL104" s="53">
        <v>0</v>
      </c>
      <c r="AM104" s="53">
        <v>0</v>
      </c>
      <c r="AN104" s="53">
        <v>0</v>
      </c>
    </row>
    <row r="105" spans="2:40" ht="15.75" x14ac:dyDescent="0.25">
      <c r="B105" s="43" t="s">
        <v>274</v>
      </c>
      <c r="C105" s="46">
        <v>0</v>
      </c>
      <c r="D105" s="47" t="s">
        <v>138</v>
      </c>
      <c r="E105" s="47" t="s">
        <v>109</v>
      </c>
      <c r="F105" s="48" t="s">
        <v>91</v>
      </c>
      <c r="G105" s="43">
        <v>2028</v>
      </c>
      <c r="H105" s="49">
        <v>111</v>
      </c>
      <c r="I105" s="50" t="s">
        <v>79</v>
      </c>
      <c r="J105" s="51">
        <v>166500</v>
      </c>
      <c r="K105" s="52">
        <v>11655</v>
      </c>
      <c r="L105" s="52">
        <v>11655</v>
      </c>
      <c r="M105" s="52">
        <v>83250</v>
      </c>
      <c r="N105" s="52">
        <v>13320</v>
      </c>
      <c r="O105" s="52">
        <v>11655</v>
      </c>
      <c r="P105" s="52">
        <v>6660</v>
      </c>
      <c r="Q105" s="52">
        <v>11655</v>
      </c>
      <c r="R105" s="52">
        <v>0</v>
      </c>
      <c r="S105" s="52">
        <v>16650</v>
      </c>
      <c r="T105" s="52">
        <v>0</v>
      </c>
      <c r="U105" s="52">
        <v>3330</v>
      </c>
      <c r="V105" s="52">
        <v>0</v>
      </c>
      <c r="W105" s="52">
        <v>0</v>
      </c>
      <c r="X105" s="52">
        <v>0</v>
      </c>
      <c r="Y105" s="52">
        <v>0</v>
      </c>
      <c r="Z105" s="52">
        <v>0</v>
      </c>
      <c r="AA105" s="52">
        <v>0</v>
      </c>
      <c r="AB105" s="52">
        <v>0</v>
      </c>
      <c r="AC105" s="52">
        <v>0</v>
      </c>
      <c r="AD105" s="52">
        <v>0</v>
      </c>
      <c r="AE105" s="53">
        <v>0</v>
      </c>
      <c r="AF105" s="53">
        <v>0</v>
      </c>
      <c r="AG105" s="53">
        <v>0</v>
      </c>
      <c r="AH105" s="53">
        <v>0</v>
      </c>
      <c r="AI105" s="53">
        <v>0</v>
      </c>
      <c r="AJ105" s="53">
        <v>0</v>
      </c>
      <c r="AK105" s="53">
        <v>0</v>
      </c>
      <c r="AL105" s="53">
        <v>0</v>
      </c>
      <c r="AM105" s="53">
        <v>0</v>
      </c>
      <c r="AN105" s="53">
        <v>0</v>
      </c>
    </row>
    <row r="106" spans="2:40" ht="15.75" x14ac:dyDescent="0.25">
      <c r="B106" s="43" t="s">
        <v>274</v>
      </c>
      <c r="C106" s="46">
        <v>0</v>
      </c>
      <c r="D106" s="47" t="s">
        <v>138</v>
      </c>
      <c r="E106" s="47" t="s">
        <v>143</v>
      </c>
      <c r="F106" s="48" t="s">
        <v>91</v>
      </c>
      <c r="G106" s="43">
        <v>2028</v>
      </c>
      <c r="H106" s="49">
        <v>146</v>
      </c>
      <c r="I106" s="50" t="s">
        <v>79</v>
      </c>
      <c r="J106" s="51">
        <v>219000</v>
      </c>
      <c r="K106" s="52">
        <v>15330</v>
      </c>
      <c r="L106" s="52">
        <v>15330</v>
      </c>
      <c r="M106" s="52">
        <v>109500</v>
      </c>
      <c r="N106" s="52">
        <v>17520</v>
      </c>
      <c r="O106" s="52">
        <v>15330</v>
      </c>
      <c r="P106" s="52">
        <v>8760</v>
      </c>
      <c r="Q106" s="52">
        <v>15330</v>
      </c>
      <c r="R106" s="52">
        <v>0</v>
      </c>
      <c r="S106" s="52">
        <v>21900</v>
      </c>
      <c r="T106" s="52">
        <v>0</v>
      </c>
      <c r="U106" s="52">
        <v>4380</v>
      </c>
      <c r="V106" s="52">
        <v>0</v>
      </c>
      <c r="W106" s="52">
        <v>0</v>
      </c>
      <c r="X106" s="52">
        <v>0</v>
      </c>
      <c r="Y106" s="52">
        <v>0</v>
      </c>
      <c r="Z106" s="52">
        <v>0</v>
      </c>
      <c r="AA106" s="52">
        <v>0</v>
      </c>
      <c r="AB106" s="52">
        <v>0</v>
      </c>
      <c r="AC106" s="52">
        <v>0</v>
      </c>
      <c r="AD106" s="52">
        <v>0</v>
      </c>
      <c r="AE106" s="53">
        <v>0</v>
      </c>
      <c r="AF106" s="53">
        <v>0</v>
      </c>
      <c r="AG106" s="53">
        <v>0</v>
      </c>
      <c r="AH106" s="53">
        <v>0</v>
      </c>
      <c r="AI106" s="53">
        <v>0</v>
      </c>
      <c r="AJ106" s="53">
        <v>0</v>
      </c>
      <c r="AK106" s="53">
        <v>0</v>
      </c>
      <c r="AL106" s="53">
        <v>0</v>
      </c>
      <c r="AM106" s="53">
        <v>0</v>
      </c>
      <c r="AN106" s="53">
        <v>0</v>
      </c>
    </row>
    <row r="107" spans="2:40" ht="15.75" x14ac:dyDescent="0.25">
      <c r="B107" s="43" t="s">
        <v>274</v>
      </c>
      <c r="C107" s="46">
        <v>0</v>
      </c>
      <c r="D107" s="47" t="s">
        <v>138</v>
      </c>
      <c r="E107" s="47" t="s">
        <v>110</v>
      </c>
      <c r="F107" s="48" t="s">
        <v>91</v>
      </c>
      <c r="G107" s="43">
        <v>2028</v>
      </c>
      <c r="H107" s="49">
        <v>173</v>
      </c>
      <c r="I107" s="50" t="s">
        <v>79</v>
      </c>
      <c r="J107" s="51">
        <v>259500</v>
      </c>
      <c r="K107" s="52">
        <v>18165</v>
      </c>
      <c r="L107" s="52">
        <v>18165</v>
      </c>
      <c r="M107" s="52">
        <v>129750</v>
      </c>
      <c r="N107" s="52">
        <v>20760</v>
      </c>
      <c r="O107" s="52">
        <v>18165</v>
      </c>
      <c r="P107" s="52">
        <v>10380</v>
      </c>
      <c r="Q107" s="52">
        <v>18165</v>
      </c>
      <c r="R107" s="52">
        <v>0</v>
      </c>
      <c r="S107" s="52">
        <v>25950</v>
      </c>
      <c r="T107" s="52">
        <v>0</v>
      </c>
      <c r="U107" s="52">
        <v>5190</v>
      </c>
      <c r="V107" s="52">
        <v>0</v>
      </c>
      <c r="W107" s="52">
        <v>0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0</v>
      </c>
      <c r="AD107" s="52">
        <v>0</v>
      </c>
      <c r="AE107" s="53">
        <v>0</v>
      </c>
      <c r="AF107" s="53">
        <v>0</v>
      </c>
      <c r="AG107" s="53">
        <v>0</v>
      </c>
      <c r="AH107" s="53">
        <v>0</v>
      </c>
      <c r="AI107" s="53">
        <v>0</v>
      </c>
      <c r="AJ107" s="53">
        <v>0</v>
      </c>
      <c r="AK107" s="53">
        <v>0</v>
      </c>
      <c r="AL107" s="53">
        <v>0</v>
      </c>
      <c r="AM107" s="53">
        <v>0</v>
      </c>
      <c r="AN107" s="53">
        <v>0</v>
      </c>
    </row>
    <row r="108" spans="2:40" ht="15.75" x14ac:dyDescent="0.25">
      <c r="B108" s="43" t="s">
        <v>274</v>
      </c>
      <c r="C108" s="46">
        <v>0</v>
      </c>
      <c r="D108" s="47" t="s">
        <v>138</v>
      </c>
      <c r="E108" s="47" t="s">
        <v>111</v>
      </c>
      <c r="F108" s="48" t="s">
        <v>91</v>
      </c>
      <c r="G108" s="43">
        <v>2028</v>
      </c>
      <c r="H108" s="49">
        <v>145</v>
      </c>
      <c r="I108" s="50" t="s">
        <v>79</v>
      </c>
      <c r="J108" s="51">
        <v>217500</v>
      </c>
      <c r="K108" s="52">
        <v>15225</v>
      </c>
      <c r="L108" s="52">
        <v>15225</v>
      </c>
      <c r="M108" s="52">
        <v>108750</v>
      </c>
      <c r="N108" s="52">
        <v>17400</v>
      </c>
      <c r="O108" s="52">
        <v>15225</v>
      </c>
      <c r="P108" s="52">
        <v>8700</v>
      </c>
      <c r="Q108" s="52">
        <v>15225</v>
      </c>
      <c r="R108" s="52">
        <v>0</v>
      </c>
      <c r="S108" s="52">
        <v>21750</v>
      </c>
      <c r="T108" s="52">
        <v>0</v>
      </c>
      <c r="U108" s="52">
        <v>4350</v>
      </c>
      <c r="V108" s="52">
        <v>0</v>
      </c>
      <c r="W108" s="52">
        <v>0</v>
      </c>
      <c r="X108" s="52">
        <v>0</v>
      </c>
      <c r="Y108" s="52">
        <v>0</v>
      </c>
      <c r="Z108" s="52">
        <v>0</v>
      </c>
      <c r="AA108" s="52">
        <v>0</v>
      </c>
      <c r="AB108" s="52">
        <v>0</v>
      </c>
      <c r="AC108" s="52">
        <v>0</v>
      </c>
      <c r="AD108" s="52">
        <v>0</v>
      </c>
      <c r="AE108" s="53">
        <v>0</v>
      </c>
      <c r="AF108" s="53">
        <v>0</v>
      </c>
      <c r="AG108" s="53">
        <v>0</v>
      </c>
      <c r="AH108" s="53">
        <v>0</v>
      </c>
      <c r="AI108" s="53">
        <v>0</v>
      </c>
      <c r="AJ108" s="53">
        <v>0</v>
      </c>
      <c r="AK108" s="53">
        <v>0</v>
      </c>
      <c r="AL108" s="53">
        <v>0</v>
      </c>
      <c r="AM108" s="53">
        <v>0</v>
      </c>
      <c r="AN108" s="53">
        <v>0</v>
      </c>
    </row>
    <row r="109" spans="2:40" ht="15.75" x14ac:dyDescent="0.25">
      <c r="B109" s="43" t="s">
        <v>274</v>
      </c>
      <c r="C109" s="46">
        <v>0</v>
      </c>
      <c r="D109" s="47" t="s">
        <v>138</v>
      </c>
      <c r="E109" s="47" t="s">
        <v>118</v>
      </c>
      <c r="F109" s="48" t="s">
        <v>91</v>
      </c>
      <c r="G109" s="43">
        <v>2028</v>
      </c>
      <c r="H109" s="49">
        <v>198</v>
      </c>
      <c r="I109" s="50" t="s">
        <v>79</v>
      </c>
      <c r="J109" s="51">
        <v>297000</v>
      </c>
      <c r="K109" s="52">
        <v>20790</v>
      </c>
      <c r="L109" s="52">
        <v>20790</v>
      </c>
      <c r="M109" s="52">
        <v>148500</v>
      </c>
      <c r="N109" s="52">
        <v>23760</v>
      </c>
      <c r="O109" s="52">
        <v>20790</v>
      </c>
      <c r="P109" s="52">
        <v>11880</v>
      </c>
      <c r="Q109" s="52">
        <v>20790</v>
      </c>
      <c r="R109" s="52">
        <v>0</v>
      </c>
      <c r="S109" s="52">
        <v>29700</v>
      </c>
      <c r="T109" s="52">
        <v>0</v>
      </c>
      <c r="U109" s="52">
        <v>5940</v>
      </c>
      <c r="V109" s="52">
        <v>0</v>
      </c>
      <c r="W109" s="52">
        <v>0</v>
      </c>
      <c r="X109" s="52">
        <v>0</v>
      </c>
      <c r="Y109" s="52">
        <v>0</v>
      </c>
      <c r="Z109" s="52">
        <v>0</v>
      </c>
      <c r="AA109" s="52">
        <v>0</v>
      </c>
      <c r="AB109" s="52">
        <v>0</v>
      </c>
      <c r="AC109" s="52">
        <v>0</v>
      </c>
      <c r="AD109" s="52">
        <v>0</v>
      </c>
      <c r="AE109" s="53">
        <v>0</v>
      </c>
      <c r="AF109" s="53">
        <v>0</v>
      </c>
      <c r="AG109" s="53">
        <v>0</v>
      </c>
      <c r="AH109" s="53">
        <v>0</v>
      </c>
      <c r="AI109" s="53">
        <v>0</v>
      </c>
      <c r="AJ109" s="53">
        <v>0</v>
      </c>
      <c r="AK109" s="53">
        <v>0</v>
      </c>
      <c r="AL109" s="53">
        <v>0</v>
      </c>
      <c r="AM109" s="53">
        <v>0</v>
      </c>
      <c r="AN109" s="53">
        <v>0</v>
      </c>
    </row>
    <row r="110" spans="2:40" ht="15.75" x14ac:dyDescent="0.25">
      <c r="B110" s="43" t="s">
        <v>274</v>
      </c>
      <c r="C110" s="46">
        <v>0</v>
      </c>
      <c r="D110" s="47" t="s">
        <v>138</v>
      </c>
      <c r="E110" s="47" t="s">
        <v>119</v>
      </c>
      <c r="F110" s="48" t="s">
        <v>91</v>
      </c>
      <c r="G110" s="43">
        <v>2028</v>
      </c>
      <c r="H110" s="49">
        <v>110</v>
      </c>
      <c r="I110" s="50" t="s">
        <v>79</v>
      </c>
      <c r="J110" s="51">
        <v>165000</v>
      </c>
      <c r="K110" s="52">
        <v>11550</v>
      </c>
      <c r="L110" s="52">
        <v>11550</v>
      </c>
      <c r="M110" s="52">
        <v>82500</v>
      </c>
      <c r="N110" s="52">
        <v>13200</v>
      </c>
      <c r="O110" s="52">
        <v>11550</v>
      </c>
      <c r="P110" s="52">
        <v>6600</v>
      </c>
      <c r="Q110" s="52">
        <v>11550</v>
      </c>
      <c r="R110" s="52">
        <v>0</v>
      </c>
      <c r="S110" s="52">
        <v>16500</v>
      </c>
      <c r="T110" s="52">
        <v>0</v>
      </c>
      <c r="U110" s="52">
        <v>3300</v>
      </c>
      <c r="V110" s="52">
        <v>0</v>
      </c>
      <c r="W110" s="52">
        <v>0</v>
      </c>
      <c r="X110" s="52">
        <v>0</v>
      </c>
      <c r="Y110" s="52">
        <v>0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3">
        <v>0</v>
      </c>
      <c r="AF110" s="53">
        <v>0</v>
      </c>
      <c r="AG110" s="53">
        <v>0</v>
      </c>
      <c r="AH110" s="53">
        <v>0</v>
      </c>
      <c r="AI110" s="53">
        <v>0</v>
      </c>
      <c r="AJ110" s="53">
        <v>0</v>
      </c>
      <c r="AK110" s="53">
        <v>0</v>
      </c>
      <c r="AL110" s="53">
        <v>0</v>
      </c>
      <c r="AM110" s="53">
        <v>0</v>
      </c>
      <c r="AN110" s="53">
        <v>0</v>
      </c>
    </row>
    <row r="111" spans="2:40" ht="15.75" x14ac:dyDescent="0.25">
      <c r="B111" s="43" t="s">
        <v>274</v>
      </c>
      <c r="C111" s="46">
        <v>0</v>
      </c>
      <c r="D111" s="47" t="s">
        <v>138</v>
      </c>
      <c r="E111" s="47" t="s">
        <v>120</v>
      </c>
      <c r="F111" s="48" t="s">
        <v>91</v>
      </c>
      <c r="G111" s="43">
        <v>2028</v>
      </c>
      <c r="H111" s="49">
        <v>194</v>
      </c>
      <c r="I111" s="50" t="s">
        <v>79</v>
      </c>
      <c r="J111" s="51">
        <v>291000</v>
      </c>
      <c r="K111" s="52">
        <v>20370</v>
      </c>
      <c r="L111" s="52">
        <v>20370</v>
      </c>
      <c r="M111" s="52">
        <v>145500</v>
      </c>
      <c r="N111" s="52">
        <v>23280</v>
      </c>
      <c r="O111" s="52">
        <v>20370</v>
      </c>
      <c r="P111" s="52">
        <v>11640</v>
      </c>
      <c r="Q111" s="52">
        <v>20370</v>
      </c>
      <c r="R111" s="52">
        <v>0</v>
      </c>
      <c r="S111" s="52">
        <v>29100</v>
      </c>
      <c r="T111" s="52">
        <v>0</v>
      </c>
      <c r="U111" s="52">
        <v>5820</v>
      </c>
      <c r="V111" s="52">
        <v>0</v>
      </c>
      <c r="W111" s="52">
        <v>0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0</v>
      </c>
      <c r="AD111" s="52">
        <v>0</v>
      </c>
      <c r="AE111" s="53">
        <v>0</v>
      </c>
      <c r="AF111" s="53">
        <v>0</v>
      </c>
      <c r="AG111" s="53">
        <v>0</v>
      </c>
      <c r="AH111" s="53">
        <v>0</v>
      </c>
      <c r="AI111" s="53">
        <v>0</v>
      </c>
      <c r="AJ111" s="53">
        <v>0</v>
      </c>
      <c r="AK111" s="53">
        <v>0</v>
      </c>
      <c r="AL111" s="53">
        <v>0</v>
      </c>
      <c r="AM111" s="53">
        <v>0</v>
      </c>
      <c r="AN111" s="53">
        <v>0</v>
      </c>
    </row>
    <row r="112" spans="2:40" ht="15.75" x14ac:dyDescent="0.25">
      <c r="B112" s="43" t="s">
        <v>274</v>
      </c>
      <c r="C112" s="46">
        <v>0</v>
      </c>
      <c r="D112" s="47" t="s">
        <v>138</v>
      </c>
      <c r="E112" s="47" t="s">
        <v>144</v>
      </c>
      <c r="F112" s="48" t="s">
        <v>91</v>
      </c>
      <c r="G112" s="43">
        <v>2028</v>
      </c>
      <c r="H112" s="49">
        <v>178</v>
      </c>
      <c r="I112" s="50" t="s">
        <v>79</v>
      </c>
      <c r="J112" s="51">
        <v>267000</v>
      </c>
      <c r="K112" s="52">
        <v>18690</v>
      </c>
      <c r="L112" s="52">
        <v>18690</v>
      </c>
      <c r="M112" s="52">
        <v>133500</v>
      </c>
      <c r="N112" s="52">
        <v>21360</v>
      </c>
      <c r="O112" s="52">
        <v>18690</v>
      </c>
      <c r="P112" s="52">
        <v>10680</v>
      </c>
      <c r="Q112" s="52">
        <v>18690</v>
      </c>
      <c r="R112" s="52">
        <v>0</v>
      </c>
      <c r="S112" s="52">
        <v>26700</v>
      </c>
      <c r="T112" s="52">
        <v>0</v>
      </c>
      <c r="U112" s="52">
        <v>5340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0</v>
      </c>
      <c r="AB112" s="52">
        <v>0</v>
      </c>
      <c r="AC112" s="52">
        <v>0</v>
      </c>
      <c r="AD112" s="52">
        <v>0</v>
      </c>
      <c r="AE112" s="53">
        <v>0</v>
      </c>
      <c r="AF112" s="53">
        <v>0</v>
      </c>
      <c r="AG112" s="53">
        <v>0</v>
      </c>
      <c r="AH112" s="53">
        <v>0</v>
      </c>
      <c r="AI112" s="53">
        <v>0</v>
      </c>
      <c r="AJ112" s="53">
        <v>0</v>
      </c>
      <c r="AK112" s="53">
        <v>0</v>
      </c>
      <c r="AL112" s="53">
        <v>0</v>
      </c>
      <c r="AM112" s="53">
        <v>0</v>
      </c>
      <c r="AN112" s="53">
        <v>0</v>
      </c>
    </row>
    <row r="113" spans="2:40" ht="15.75" x14ac:dyDescent="0.25">
      <c r="B113" s="43" t="s">
        <v>274</v>
      </c>
      <c r="C113" s="46">
        <v>0</v>
      </c>
      <c r="D113" s="47" t="s">
        <v>138</v>
      </c>
      <c r="E113" s="47" t="s">
        <v>121</v>
      </c>
      <c r="F113" s="48" t="s">
        <v>91</v>
      </c>
      <c r="G113" s="43">
        <v>2028</v>
      </c>
      <c r="H113" s="49">
        <v>123</v>
      </c>
      <c r="I113" s="50" t="s">
        <v>79</v>
      </c>
      <c r="J113" s="51">
        <v>184500</v>
      </c>
      <c r="K113" s="52">
        <v>12915</v>
      </c>
      <c r="L113" s="52">
        <v>12915</v>
      </c>
      <c r="M113" s="52">
        <v>92250</v>
      </c>
      <c r="N113" s="52">
        <v>14760</v>
      </c>
      <c r="O113" s="52">
        <v>12915</v>
      </c>
      <c r="P113" s="52">
        <v>7380</v>
      </c>
      <c r="Q113" s="52">
        <v>12915</v>
      </c>
      <c r="R113" s="52">
        <v>0</v>
      </c>
      <c r="S113" s="52">
        <v>18450</v>
      </c>
      <c r="T113" s="52">
        <v>0</v>
      </c>
      <c r="U113" s="52">
        <v>3690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3">
        <v>0</v>
      </c>
      <c r="AF113" s="53">
        <v>0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</row>
    <row r="114" spans="2:40" ht="15.75" x14ac:dyDescent="0.25">
      <c r="B114" s="43" t="s">
        <v>274</v>
      </c>
      <c r="C114" s="46">
        <v>0</v>
      </c>
      <c r="D114" s="47" t="s">
        <v>138</v>
      </c>
      <c r="E114" s="47" t="s">
        <v>122</v>
      </c>
      <c r="F114" s="48" t="s">
        <v>91</v>
      </c>
      <c r="G114" s="43">
        <v>2028</v>
      </c>
      <c r="H114" s="49">
        <v>122</v>
      </c>
      <c r="I114" s="50" t="s">
        <v>79</v>
      </c>
      <c r="J114" s="51">
        <v>183000</v>
      </c>
      <c r="K114" s="52">
        <v>12810</v>
      </c>
      <c r="L114" s="52">
        <v>12810</v>
      </c>
      <c r="M114" s="52">
        <v>91500</v>
      </c>
      <c r="N114" s="52">
        <v>14640</v>
      </c>
      <c r="O114" s="52">
        <v>12810</v>
      </c>
      <c r="P114" s="52">
        <v>7320</v>
      </c>
      <c r="Q114" s="52">
        <v>12810</v>
      </c>
      <c r="R114" s="52">
        <v>0</v>
      </c>
      <c r="S114" s="52">
        <v>18300</v>
      </c>
      <c r="T114" s="52">
        <v>0</v>
      </c>
      <c r="U114" s="52">
        <v>3660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3">
        <v>0</v>
      </c>
      <c r="AF114" s="53">
        <v>0</v>
      </c>
      <c r="AG114" s="53">
        <v>0</v>
      </c>
      <c r="AH114" s="53">
        <v>0</v>
      </c>
      <c r="AI114" s="53">
        <v>0</v>
      </c>
      <c r="AJ114" s="53">
        <v>0</v>
      </c>
      <c r="AK114" s="53">
        <v>0</v>
      </c>
      <c r="AL114" s="53">
        <v>0</v>
      </c>
      <c r="AM114" s="53">
        <v>0</v>
      </c>
      <c r="AN114" s="53">
        <v>0</v>
      </c>
    </row>
    <row r="115" spans="2:40" ht="31.5" x14ac:dyDescent="0.25">
      <c r="B115" s="43" t="s">
        <v>274</v>
      </c>
      <c r="C115" s="46">
        <v>0</v>
      </c>
      <c r="D115" s="47" t="s">
        <v>138</v>
      </c>
      <c r="E115" s="47" t="s">
        <v>112</v>
      </c>
      <c r="F115" s="48" t="s">
        <v>91</v>
      </c>
      <c r="G115" s="43">
        <v>2028</v>
      </c>
      <c r="H115" s="49">
        <v>72</v>
      </c>
      <c r="I115" s="50" t="s">
        <v>79</v>
      </c>
      <c r="J115" s="51">
        <v>108000</v>
      </c>
      <c r="K115" s="52">
        <v>7560</v>
      </c>
      <c r="L115" s="52">
        <v>7560</v>
      </c>
      <c r="M115" s="52">
        <v>54000</v>
      </c>
      <c r="N115" s="52">
        <v>8640</v>
      </c>
      <c r="O115" s="52">
        <v>7560</v>
      </c>
      <c r="P115" s="52">
        <v>4320</v>
      </c>
      <c r="Q115" s="52">
        <v>7560</v>
      </c>
      <c r="R115" s="52">
        <v>0</v>
      </c>
      <c r="S115" s="52">
        <v>10800</v>
      </c>
      <c r="T115" s="52">
        <v>0</v>
      </c>
      <c r="U115" s="52">
        <v>2160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3">
        <v>0</v>
      </c>
      <c r="AF115" s="53">
        <v>0</v>
      </c>
      <c r="AG115" s="53">
        <v>0</v>
      </c>
      <c r="AH115" s="53">
        <v>0</v>
      </c>
      <c r="AI115" s="53">
        <v>0</v>
      </c>
      <c r="AJ115" s="53">
        <v>0</v>
      </c>
      <c r="AK115" s="53">
        <v>0</v>
      </c>
      <c r="AL115" s="53">
        <v>0</v>
      </c>
      <c r="AM115" s="53">
        <v>0</v>
      </c>
      <c r="AN115" s="53">
        <v>0</v>
      </c>
    </row>
    <row r="116" spans="2:40" ht="15.75" x14ac:dyDescent="0.25">
      <c r="B116" s="43" t="s">
        <v>274</v>
      </c>
      <c r="C116" s="46">
        <v>0</v>
      </c>
      <c r="D116" s="47" t="s">
        <v>138</v>
      </c>
      <c r="E116" s="47" t="s">
        <v>145</v>
      </c>
      <c r="F116" s="48" t="s">
        <v>91</v>
      </c>
      <c r="G116" s="43">
        <v>2028</v>
      </c>
      <c r="H116" s="49">
        <v>31</v>
      </c>
      <c r="I116" s="50" t="s">
        <v>79</v>
      </c>
      <c r="J116" s="51">
        <v>46500</v>
      </c>
      <c r="K116" s="52">
        <v>3255</v>
      </c>
      <c r="L116" s="52">
        <v>3255</v>
      </c>
      <c r="M116" s="52">
        <v>23250</v>
      </c>
      <c r="N116" s="52">
        <v>3720</v>
      </c>
      <c r="O116" s="52">
        <v>3255</v>
      </c>
      <c r="P116" s="52">
        <v>1860</v>
      </c>
      <c r="Q116" s="52">
        <v>3255</v>
      </c>
      <c r="R116" s="52">
        <v>0</v>
      </c>
      <c r="S116" s="52">
        <v>4650</v>
      </c>
      <c r="T116" s="52">
        <v>0</v>
      </c>
      <c r="U116" s="52">
        <v>930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3">
        <v>0</v>
      </c>
      <c r="AF116" s="53">
        <v>0</v>
      </c>
      <c r="AG116" s="53">
        <v>0</v>
      </c>
      <c r="AH116" s="53">
        <v>0</v>
      </c>
      <c r="AI116" s="53">
        <v>0</v>
      </c>
      <c r="AJ116" s="53">
        <v>0</v>
      </c>
      <c r="AK116" s="53">
        <v>0</v>
      </c>
      <c r="AL116" s="53">
        <v>0</v>
      </c>
      <c r="AM116" s="53">
        <v>0</v>
      </c>
      <c r="AN116" s="53">
        <v>0</v>
      </c>
    </row>
    <row r="117" spans="2:40" ht="15.75" x14ac:dyDescent="0.25">
      <c r="B117" s="43" t="s">
        <v>274</v>
      </c>
      <c r="C117" s="46">
        <v>0</v>
      </c>
      <c r="D117" s="47" t="s">
        <v>138</v>
      </c>
      <c r="E117" s="47" t="s">
        <v>146</v>
      </c>
      <c r="F117" s="48" t="s">
        <v>91</v>
      </c>
      <c r="G117" s="43">
        <v>2028</v>
      </c>
      <c r="H117" s="49">
        <v>116</v>
      </c>
      <c r="I117" s="50" t="s">
        <v>79</v>
      </c>
      <c r="J117" s="51">
        <v>174000</v>
      </c>
      <c r="K117" s="52">
        <v>12180</v>
      </c>
      <c r="L117" s="52">
        <v>12180</v>
      </c>
      <c r="M117" s="52">
        <v>87000</v>
      </c>
      <c r="N117" s="52">
        <v>13920</v>
      </c>
      <c r="O117" s="52">
        <v>12180</v>
      </c>
      <c r="P117" s="52">
        <v>6960</v>
      </c>
      <c r="Q117" s="52">
        <v>12180</v>
      </c>
      <c r="R117" s="52">
        <v>0</v>
      </c>
      <c r="S117" s="52">
        <v>17400</v>
      </c>
      <c r="T117" s="52">
        <v>0</v>
      </c>
      <c r="U117" s="52">
        <v>3480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3">
        <v>0</v>
      </c>
      <c r="AF117" s="53">
        <v>0</v>
      </c>
      <c r="AG117" s="53">
        <v>0</v>
      </c>
      <c r="AH117" s="53">
        <v>0</v>
      </c>
      <c r="AI117" s="53">
        <v>0</v>
      </c>
      <c r="AJ117" s="53">
        <v>0</v>
      </c>
      <c r="AK117" s="53">
        <v>0</v>
      </c>
      <c r="AL117" s="53">
        <v>0</v>
      </c>
      <c r="AM117" s="53">
        <v>0</v>
      </c>
      <c r="AN117" s="53">
        <v>0</v>
      </c>
    </row>
    <row r="118" spans="2:40" ht="15.75" x14ac:dyDescent="0.25">
      <c r="B118" s="43" t="s">
        <v>274</v>
      </c>
      <c r="C118" s="46">
        <v>0</v>
      </c>
      <c r="D118" s="47" t="s">
        <v>138</v>
      </c>
      <c r="E118" s="47" t="s">
        <v>137</v>
      </c>
      <c r="F118" s="48" t="s">
        <v>91</v>
      </c>
      <c r="G118" s="43">
        <v>2028</v>
      </c>
      <c r="H118" s="49">
        <v>165</v>
      </c>
      <c r="I118" s="50" t="s">
        <v>79</v>
      </c>
      <c r="J118" s="51">
        <v>247500</v>
      </c>
      <c r="K118" s="52">
        <v>17325</v>
      </c>
      <c r="L118" s="52">
        <v>17325</v>
      </c>
      <c r="M118" s="52">
        <v>123750</v>
      </c>
      <c r="N118" s="52">
        <v>19800</v>
      </c>
      <c r="O118" s="52">
        <v>17325</v>
      </c>
      <c r="P118" s="52">
        <v>9900</v>
      </c>
      <c r="Q118" s="52">
        <v>17325</v>
      </c>
      <c r="R118" s="52">
        <v>0</v>
      </c>
      <c r="S118" s="52">
        <v>24750</v>
      </c>
      <c r="T118" s="52">
        <v>0</v>
      </c>
      <c r="U118" s="52">
        <v>4950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3">
        <v>0</v>
      </c>
      <c r="AF118" s="53">
        <v>0</v>
      </c>
      <c r="AG118" s="53">
        <v>0</v>
      </c>
      <c r="AH118" s="53">
        <v>0</v>
      </c>
      <c r="AI118" s="53">
        <v>0</v>
      </c>
      <c r="AJ118" s="53">
        <v>0</v>
      </c>
      <c r="AK118" s="53">
        <v>0</v>
      </c>
      <c r="AL118" s="53">
        <v>0</v>
      </c>
      <c r="AM118" s="53">
        <v>0</v>
      </c>
      <c r="AN118" s="53">
        <v>0</v>
      </c>
    </row>
    <row r="119" spans="2:40" ht="15.75" x14ac:dyDescent="0.25">
      <c r="B119" s="43" t="s">
        <v>274</v>
      </c>
      <c r="C119" s="46">
        <v>0</v>
      </c>
      <c r="D119" s="47" t="s">
        <v>147</v>
      </c>
      <c r="E119" s="47" t="s">
        <v>97</v>
      </c>
      <c r="F119" s="48" t="s">
        <v>78</v>
      </c>
      <c r="G119" s="43">
        <v>2028</v>
      </c>
      <c r="H119" s="49">
        <v>16.600000000000001</v>
      </c>
      <c r="I119" s="50" t="s">
        <v>79</v>
      </c>
      <c r="J119" s="51">
        <v>66400</v>
      </c>
      <c r="K119" s="52">
        <v>5059.68</v>
      </c>
      <c r="L119" s="52">
        <v>5059.68</v>
      </c>
      <c r="M119" s="52">
        <v>26546.720000000001</v>
      </c>
      <c r="N119" s="52">
        <v>13273.36</v>
      </c>
      <c r="O119" s="52">
        <v>5059.68</v>
      </c>
      <c r="P119" s="52">
        <v>3160.64</v>
      </c>
      <c r="Q119" s="52">
        <v>5683.84</v>
      </c>
      <c r="R119" s="52">
        <v>0</v>
      </c>
      <c r="S119" s="52">
        <v>2556.4</v>
      </c>
      <c r="T119" s="52">
        <v>0</v>
      </c>
      <c r="U119" s="52">
        <v>2656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3">
        <v>0</v>
      </c>
      <c r="AF119" s="53">
        <v>0</v>
      </c>
      <c r="AG119" s="53">
        <v>0</v>
      </c>
      <c r="AH119" s="53">
        <v>0</v>
      </c>
      <c r="AI119" s="53">
        <v>0</v>
      </c>
      <c r="AJ119" s="53">
        <v>0</v>
      </c>
      <c r="AK119" s="53">
        <v>0</v>
      </c>
      <c r="AL119" s="53">
        <v>0</v>
      </c>
      <c r="AM119" s="53">
        <v>0</v>
      </c>
      <c r="AN119" s="53">
        <v>0</v>
      </c>
    </row>
    <row r="120" spans="2:40" ht="15.75" x14ac:dyDescent="0.25">
      <c r="B120" s="43" t="s">
        <v>274</v>
      </c>
      <c r="C120" s="46">
        <v>0</v>
      </c>
      <c r="D120" s="47" t="s">
        <v>147</v>
      </c>
      <c r="E120" s="47" t="s">
        <v>96</v>
      </c>
      <c r="F120" s="48" t="s">
        <v>78</v>
      </c>
      <c r="G120" s="43">
        <v>2028</v>
      </c>
      <c r="H120" s="49">
        <v>25.8</v>
      </c>
      <c r="I120" s="50" t="s">
        <v>79</v>
      </c>
      <c r="J120" s="51">
        <v>103200</v>
      </c>
      <c r="K120" s="52">
        <v>7863.84</v>
      </c>
      <c r="L120" s="52">
        <v>7863.84</v>
      </c>
      <c r="M120" s="52">
        <v>41259.359999999993</v>
      </c>
      <c r="N120" s="52">
        <v>20629.679999999997</v>
      </c>
      <c r="O120" s="52">
        <v>7863.84</v>
      </c>
      <c r="P120" s="52">
        <v>4912.32</v>
      </c>
      <c r="Q120" s="52">
        <v>8833.92</v>
      </c>
      <c r="R120" s="52">
        <v>0</v>
      </c>
      <c r="S120" s="52">
        <v>3973.2</v>
      </c>
      <c r="T120" s="52">
        <v>0</v>
      </c>
      <c r="U120" s="52">
        <v>4128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3">
        <v>0</v>
      </c>
      <c r="AF120" s="53">
        <v>0</v>
      </c>
      <c r="AG120" s="53">
        <v>0</v>
      </c>
      <c r="AH120" s="53">
        <v>0</v>
      </c>
      <c r="AI120" s="53">
        <v>0</v>
      </c>
      <c r="AJ120" s="53">
        <v>0</v>
      </c>
      <c r="AK120" s="53">
        <v>0</v>
      </c>
      <c r="AL120" s="53">
        <v>0</v>
      </c>
      <c r="AM120" s="53">
        <v>0</v>
      </c>
      <c r="AN120" s="53">
        <v>0</v>
      </c>
    </row>
    <row r="121" spans="2:40" ht="15.75" x14ac:dyDescent="0.25">
      <c r="B121" s="43" t="s">
        <v>274</v>
      </c>
      <c r="C121" s="46">
        <v>0</v>
      </c>
      <c r="D121" s="47" t="s">
        <v>147</v>
      </c>
      <c r="E121" s="47" t="s">
        <v>94</v>
      </c>
      <c r="F121" s="48" t="s">
        <v>78</v>
      </c>
      <c r="G121" s="43">
        <v>2028</v>
      </c>
      <c r="H121" s="49">
        <v>101</v>
      </c>
      <c r="I121" s="50" t="s">
        <v>79</v>
      </c>
      <c r="J121" s="51">
        <v>404000</v>
      </c>
      <c r="K121" s="52">
        <v>30784.799999999999</v>
      </c>
      <c r="L121" s="52">
        <v>30784.799999999999</v>
      </c>
      <c r="M121" s="52">
        <v>161519.19999999998</v>
      </c>
      <c r="N121" s="52">
        <v>80759.599999999991</v>
      </c>
      <c r="O121" s="52">
        <v>30784.799999999999</v>
      </c>
      <c r="P121" s="52">
        <v>19230.400000000001</v>
      </c>
      <c r="Q121" s="52">
        <v>34582.400000000001</v>
      </c>
      <c r="R121" s="52">
        <v>0</v>
      </c>
      <c r="S121" s="52">
        <v>15554</v>
      </c>
      <c r="T121" s="52">
        <v>0</v>
      </c>
      <c r="U121" s="52">
        <v>16160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3">
        <v>0</v>
      </c>
      <c r="AF121" s="53">
        <v>0</v>
      </c>
      <c r="AG121" s="53">
        <v>0</v>
      </c>
      <c r="AH121" s="53">
        <v>0</v>
      </c>
      <c r="AI121" s="53">
        <v>0</v>
      </c>
      <c r="AJ121" s="53">
        <v>0</v>
      </c>
      <c r="AK121" s="53">
        <v>0</v>
      </c>
      <c r="AL121" s="53">
        <v>0</v>
      </c>
      <c r="AM121" s="53">
        <v>0</v>
      </c>
      <c r="AN121" s="53">
        <v>0</v>
      </c>
    </row>
    <row r="122" spans="2:40" ht="15.75" x14ac:dyDescent="0.25">
      <c r="B122" s="43" t="s">
        <v>274</v>
      </c>
      <c r="C122" s="46">
        <v>0</v>
      </c>
      <c r="D122" s="47" t="s">
        <v>147</v>
      </c>
      <c r="E122" s="47" t="s">
        <v>99</v>
      </c>
      <c r="F122" s="48" t="s">
        <v>78</v>
      </c>
      <c r="G122" s="43">
        <v>2028</v>
      </c>
      <c r="H122" s="49">
        <v>268</v>
      </c>
      <c r="I122" s="50" t="s">
        <v>79</v>
      </c>
      <c r="J122" s="51">
        <v>1072000</v>
      </c>
      <c r="K122" s="52">
        <v>81686.399999999994</v>
      </c>
      <c r="L122" s="52">
        <v>81686.399999999994</v>
      </c>
      <c r="M122" s="52">
        <v>428585.6</v>
      </c>
      <c r="N122" s="52">
        <v>214292.8</v>
      </c>
      <c r="O122" s="52">
        <v>81686.399999999994</v>
      </c>
      <c r="P122" s="52">
        <v>51027.199999999997</v>
      </c>
      <c r="Q122" s="52">
        <v>91763.199999999997</v>
      </c>
      <c r="R122" s="52">
        <v>0</v>
      </c>
      <c r="S122" s="52">
        <v>41272</v>
      </c>
      <c r="T122" s="52">
        <v>0</v>
      </c>
      <c r="U122" s="52">
        <v>42880</v>
      </c>
      <c r="V122" s="52">
        <v>0</v>
      </c>
      <c r="W122" s="52">
        <v>0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0</v>
      </c>
      <c r="AE122" s="53">
        <v>0</v>
      </c>
      <c r="AF122" s="53">
        <v>0</v>
      </c>
      <c r="AG122" s="53">
        <v>0</v>
      </c>
      <c r="AH122" s="53">
        <v>0</v>
      </c>
      <c r="AI122" s="53">
        <v>0</v>
      </c>
      <c r="AJ122" s="53">
        <v>0</v>
      </c>
      <c r="AK122" s="53">
        <v>0</v>
      </c>
      <c r="AL122" s="53">
        <v>0</v>
      </c>
      <c r="AM122" s="53">
        <v>0</v>
      </c>
      <c r="AN122" s="53">
        <v>0</v>
      </c>
    </row>
    <row r="123" spans="2:40" ht="15.75" x14ac:dyDescent="0.25">
      <c r="B123" s="43" t="s">
        <v>274</v>
      </c>
      <c r="C123" s="46">
        <v>0</v>
      </c>
      <c r="D123" s="47" t="s">
        <v>148</v>
      </c>
      <c r="E123" s="47" t="s">
        <v>90</v>
      </c>
      <c r="F123" s="48" t="s">
        <v>136</v>
      </c>
      <c r="G123" s="43">
        <v>2028</v>
      </c>
      <c r="H123" s="49">
        <v>421</v>
      </c>
      <c r="I123" s="50" t="s">
        <v>79</v>
      </c>
      <c r="J123" s="51">
        <v>1052500</v>
      </c>
      <c r="K123" s="52">
        <v>31575</v>
      </c>
      <c r="L123" s="52">
        <v>31575</v>
      </c>
      <c r="M123" s="52">
        <v>863050</v>
      </c>
      <c r="N123" s="52">
        <v>31575</v>
      </c>
      <c r="O123" s="52">
        <v>31575</v>
      </c>
      <c r="P123" s="52">
        <v>31575</v>
      </c>
      <c r="Q123" s="52">
        <v>31575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3">
        <v>0</v>
      </c>
      <c r="AF123" s="53">
        <v>0</v>
      </c>
      <c r="AG123" s="53">
        <v>0</v>
      </c>
      <c r="AH123" s="53">
        <v>0</v>
      </c>
      <c r="AI123" s="53">
        <v>0</v>
      </c>
      <c r="AJ123" s="53">
        <v>0</v>
      </c>
      <c r="AK123" s="53">
        <v>0</v>
      </c>
      <c r="AL123" s="53">
        <v>0</v>
      </c>
      <c r="AM123" s="53">
        <v>0</v>
      </c>
      <c r="AN123" s="53">
        <v>0</v>
      </c>
    </row>
    <row r="124" spans="2:40" ht="15.75" x14ac:dyDescent="0.25">
      <c r="B124" s="43" t="s">
        <v>274</v>
      </c>
      <c r="C124" s="46">
        <v>0</v>
      </c>
      <c r="D124" s="47" t="s">
        <v>148</v>
      </c>
      <c r="E124" s="47" t="s">
        <v>114</v>
      </c>
      <c r="F124" s="48" t="s">
        <v>136</v>
      </c>
      <c r="G124" s="43">
        <v>2028</v>
      </c>
      <c r="H124" s="49">
        <v>138</v>
      </c>
      <c r="I124" s="50" t="s">
        <v>79</v>
      </c>
      <c r="J124" s="51">
        <v>345000</v>
      </c>
      <c r="K124" s="52">
        <v>10350</v>
      </c>
      <c r="L124" s="52">
        <v>10350</v>
      </c>
      <c r="M124" s="52">
        <v>282900</v>
      </c>
      <c r="N124" s="52">
        <v>10350</v>
      </c>
      <c r="O124" s="52">
        <v>10350</v>
      </c>
      <c r="P124" s="52">
        <v>10350</v>
      </c>
      <c r="Q124" s="52">
        <v>10350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0</v>
      </c>
      <c r="Z124" s="52">
        <v>0</v>
      </c>
      <c r="AA124" s="52">
        <v>0</v>
      </c>
      <c r="AB124" s="52">
        <v>0</v>
      </c>
      <c r="AC124" s="52">
        <v>0</v>
      </c>
      <c r="AD124" s="52">
        <v>0</v>
      </c>
      <c r="AE124" s="53">
        <v>0</v>
      </c>
      <c r="AF124" s="53">
        <v>0</v>
      </c>
      <c r="AG124" s="53">
        <v>0</v>
      </c>
      <c r="AH124" s="53">
        <v>0</v>
      </c>
      <c r="AI124" s="53">
        <v>0</v>
      </c>
      <c r="AJ124" s="53">
        <v>0</v>
      </c>
      <c r="AK124" s="53">
        <v>0</v>
      </c>
      <c r="AL124" s="53">
        <v>0</v>
      </c>
      <c r="AM124" s="53">
        <v>0</v>
      </c>
      <c r="AN124" s="53">
        <v>0</v>
      </c>
    </row>
    <row r="125" spans="2:40" ht="15.75" x14ac:dyDescent="0.25">
      <c r="B125" s="43" t="s">
        <v>274</v>
      </c>
      <c r="C125" s="46">
        <v>0</v>
      </c>
      <c r="D125" s="47" t="s">
        <v>148</v>
      </c>
      <c r="E125" s="47" t="s">
        <v>92</v>
      </c>
      <c r="F125" s="48" t="s">
        <v>136</v>
      </c>
      <c r="G125" s="43">
        <v>2028</v>
      </c>
      <c r="H125" s="49">
        <v>405</v>
      </c>
      <c r="I125" s="50" t="s">
        <v>79</v>
      </c>
      <c r="J125" s="51">
        <v>1012500</v>
      </c>
      <c r="K125" s="52">
        <v>30375</v>
      </c>
      <c r="L125" s="52">
        <v>30375</v>
      </c>
      <c r="M125" s="52">
        <v>830250</v>
      </c>
      <c r="N125" s="52">
        <v>30375</v>
      </c>
      <c r="O125" s="52">
        <v>30375</v>
      </c>
      <c r="P125" s="52">
        <v>30375</v>
      </c>
      <c r="Q125" s="52">
        <v>30375</v>
      </c>
      <c r="R125" s="52">
        <v>0</v>
      </c>
      <c r="S125" s="52">
        <v>0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3">
        <v>0</v>
      </c>
      <c r="AF125" s="53">
        <v>0</v>
      </c>
      <c r="AG125" s="53">
        <v>0</v>
      </c>
      <c r="AH125" s="53">
        <v>0</v>
      </c>
      <c r="AI125" s="53">
        <v>0</v>
      </c>
      <c r="AJ125" s="53">
        <v>0</v>
      </c>
      <c r="AK125" s="53">
        <v>0</v>
      </c>
      <c r="AL125" s="53">
        <v>0</v>
      </c>
      <c r="AM125" s="53">
        <v>0</v>
      </c>
      <c r="AN125" s="53">
        <v>0</v>
      </c>
    </row>
    <row r="126" spans="2:40" ht="15.75" x14ac:dyDescent="0.25">
      <c r="B126" s="43" t="s">
        <v>274</v>
      </c>
      <c r="C126" s="46">
        <v>0</v>
      </c>
      <c r="D126" s="47" t="s">
        <v>148</v>
      </c>
      <c r="E126" s="47" t="s">
        <v>93</v>
      </c>
      <c r="F126" s="48" t="s">
        <v>136</v>
      </c>
      <c r="G126" s="43">
        <v>2028</v>
      </c>
      <c r="H126" s="49">
        <v>292</v>
      </c>
      <c r="I126" s="50" t="s">
        <v>79</v>
      </c>
      <c r="J126" s="51">
        <v>730000</v>
      </c>
      <c r="K126" s="52">
        <v>21900</v>
      </c>
      <c r="L126" s="52">
        <v>21900</v>
      </c>
      <c r="M126" s="52">
        <v>598600</v>
      </c>
      <c r="N126" s="52">
        <v>21900</v>
      </c>
      <c r="O126" s="52">
        <v>21900</v>
      </c>
      <c r="P126" s="52">
        <v>21900</v>
      </c>
      <c r="Q126" s="52">
        <v>21900</v>
      </c>
      <c r="R126" s="52">
        <v>0</v>
      </c>
      <c r="S126" s="52">
        <v>0</v>
      </c>
      <c r="T126" s="52">
        <v>0</v>
      </c>
      <c r="U126" s="52">
        <v>0</v>
      </c>
      <c r="V126" s="52">
        <v>0</v>
      </c>
      <c r="W126" s="52">
        <v>0</v>
      </c>
      <c r="X126" s="52">
        <v>0</v>
      </c>
      <c r="Y126" s="52">
        <v>0</v>
      </c>
      <c r="Z126" s="52">
        <v>0</v>
      </c>
      <c r="AA126" s="52">
        <v>0</v>
      </c>
      <c r="AB126" s="52">
        <v>0</v>
      </c>
      <c r="AC126" s="52">
        <v>0</v>
      </c>
      <c r="AD126" s="52">
        <v>0</v>
      </c>
      <c r="AE126" s="53">
        <v>0</v>
      </c>
      <c r="AF126" s="53">
        <v>0</v>
      </c>
      <c r="AG126" s="53">
        <v>0</v>
      </c>
      <c r="AH126" s="53">
        <v>0</v>
      </c>
      <c r="AI126" s="53">
        <v>0</v>
      </c>
      <c r="AJ126" s="53">
        <v>0</v>
      </c>
      <c r="AK126" s="53">
        <v>0</v>
      </c>
      <c r="AL126" s="53">
        <v>0</v>
      </c>
      <c r="AM126" s="53">
        <v>0</v>
      </c>
      <c r="AN126" s="53">
        <v>0</v>
      </c>
    </row>
    <row r="127" spans="2:40" ht="15.75" x14ac:dyDescent="0.25">
      <c r="B127" s="43" t="s">
        <v>274</v>
      </c>
      <c r="C127" s="46">
        <v>0</v>
      </c>
      <c r="D127" s="47" t="s">
        <v>148</v>
      </c>
      <c r="E127" s="47" t="s">
        <v>105</v>
      </c>
      <c r="F127" s="48" t="s">
        <v>136</v>
      </c>
      <c r="G127" s="43">
        <v>2028</v>
      </c>
      <c r="H127" s="49">
        <v>126</v>
      </c>
      <c r="I127" s="50" t="s">
        <v>79</v>
      </c>
      <c r="J127" s="51">
        <v>315000</v>
      </c>
      <c r="K127" s="52">
        <v>9450</v>
      </c>
      <c r="L127" s="52">
        <v>9450</v>
      </c>
      <c r="M127" s="52">
        <v>258300</v>
      </c>
      <c r="N127" s="52">
        <v>9450</v>
      </c>
      <c r="O127" s="52">
        <v>9450</v>
      </c>
      <c r="P127" s="52">
        <v>9450</v>
      </c>
      <c r="Q127" s="52">
        <v>9450</v>
      </c>
      <c r="R127" s="52">
        <v>0</v>
      </c>
      <c r="S127" s="52">
        <v>0</v>
      </c>
      <c r="T127" s="52">
        <v>0</v>
      </c>
      <c r="U127" s="52">
        <v>0</v>
      </c>
      <c r="V127" s="52">
        <v>0</v>
      </c>
      <c r="W127" s="52">
        <v>0</v>
      </c>
      <c r="X127" s="52">
        <v>0</v>
      </c>
      <c r="Y127" s="52">
        <v>0</v>
      </c>
      <c r="Z127" s="52">
        <v>0</v>
      </c>
      <c r="AA127" s="52">
        <v>0</v>
      </c>
      <c r="AB127" s="52">
        <v>0</v>
      </c>
      <c r="AC127" s="52">
        <v>0</v>
      </c>
      <c r="AD127" s="52">
        <v>0</v>
      </c>
      <c r="AE127" s="53">
        <v>0</v>
      </c>
      <c r="AF127" s="53">
        <v>0</v>
      </c>
      <c r="AG127" s="53">
        <v>0</v>
      </c>
      <c r="AH127" s="53">
        <v>0</v>
      </c>
      <c r="AI127" s="53">
        <v>0</v>
      </c>
      <c r="AJ127" s="53">
        <v>0</v>
      </c>
      <c r="AK127" s="53">
        <v>0</v>
      </c>
      <c r="AL127" s="53">
        <v>0</v>
      </c>
      <c r="AM127" s="53">
        <v>0</v>
      </c>
      <c r="AN127" s="53">
        <v>0</v>
      </c>
    </row>
    <row r="128" spans="2:40" ht="15.75" x14ac:dyDescent="0.25">
      <c r="B128" s="43" t="s">
        <v>274</v>
      </c>
      <c r="C128" s="46">
        <v>0</v>
      </c>
      <c r="D128" s="47" t="s">
        <v>148</v>
      </c>
      <c r="E128" s="47" t="s">
        <v>107</v>
      </c>
      <c r="F128" s="48" t="s">
        <v>136</v>
      </c>
      <c r="G128" s="43">
        <v>2028</v>
      </c>
      <c r="H128" s="49">
        <v>99</v>
      </c>
      <c r="I128" s="50" t="s">
        <v>79</v>
      </c>
      <c r="J128" s="51">
        <v>247500</v>
      </c>
      <c r="K128" s="52">
        <v>7425</v>
      </c>
      <c r="L128" s="52">
        <v>7425</v>
      </c>
      <c r="M128" s="52">
        <v>202950</v>
      </c>
      <c r="N128" s="52">
        <v>7425</v>
      </c>
      <c r="O128" s="52">
        <v>7425</v>
      </c>
      <c r="P128" s="52">
        <v>7425</v>
      </c>
      <c r="Q128" s="52">
        <v>7425</v>
      </c>
      <c r="R128" s="52">
        <v>0</v>
      </c>
      <c r="S128" s="52">
        <v>0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0</v>
      </c>
      <c r="AA128" s="52">
        <v>0</v>
      </c>
      <c r="AB128" s="52">
        <v>0</v>
      </c>
      <c r="AC128" s="52">
        <v>0</v>
      </c>
      <c r="AD128" s="52">
        <v>0</v>
      </c>
      <c r="AE128" s="53">
        <v>0</v>
      </c>
      <c r="AF128" s="53">
        <v>0</v>
      </c>
      <c r="AG128" s="53">
        <v>0</v>
      </c>
      <c r="AH128" s="53">
        <v>0</v>
      </c>
      <c r="AI128" s="53">
        <v>0</v>
      </c>
      <c r="AJ128" s="53">
        <v>0</v>
      </c>
      <c r="AK128" s="53">
        <v>0</v>
      </c>
      <c r="AL128" s="53">
        <v>0</v>
      </c>
      <c r="AM128" s="53">
        <v>0</v>
      </c>
      <c r="AN128" s="53">
        <v>0</v>
      </c>
    </row>
    <row r="129" spans="2:40" ht="15.75" x14ac:dyDescent="0.25">
      <c r="B129" s="43" t="s">
        <v>274</v>
      </c>
      <c r="C129" s="46">
        <v>0</v>
      </c>
      <c r="D129" s="47" t="s">
        <v>148</v>
      </c>
      <c r="E129" s="47" t="s">
        <v>133</v>
      </c>
      <c r="F129" s="48" t="s">
        <v>136</v>
      </c>
      <c r="G129" s="43">
        <v>2028</v>
      </c>
      <c r="H129" s="49">
        <v>66</v>
      </c>
      <c r="I129" s="50" t="s">
        <v>79</v>
      </c>
      <c r="J129" s="51">
        <v>165000</v>
      </c>
      <c r="K129" s="52">
        <v>4950</v>
      </c>
      <c r="L129" s="52">
        <v>4950</v>
      </c>
      <c r="M129" s="52">
        <v>135300</v>
      </c>
      <c r="N129" s="52">
        <v>4950</v>
      </c>
      <c r="O129" s="52">
        <v>4950</v>
      </c>
      <c r="P129" s="52">
        <v>4950</v>
      </c>
      <c r="Q129" s="52">
        <v>4950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3">
        <v>0</v>
      </c>
      <c r="AF129" s="53">
        <v>0</v>
      </c>
      <c r="AG129" s="53">
        <v>0</v>
      </c>
      <c r="AH129" s="53">
        <v>0</v>
      </c>
      <c r="AI129" s="53">
        <v>0</v>
      </c>
      <c r="AJ129" s="53">
        <v>0</v>
      </c>
      <c r="AK129" s="53">
        <v>0</v>
      </c>
      <c r="AL129" s="53">
        <v>0</v>
      </c>
      <c r="AM129" s="53">
        <v>0</v>
      </c>
      <c r="AN129" s="53">
        <v>0</v>
      </c>
    </row>
    <row r="130" spans="2:40" ht="15.75" x14ac:dyDescent="0.25">
      <c r="B130" s="43" t="s">
        <v>274</v>
      </c>
      <c r="C130" s="46">
        <v>0</v>
      </c>
      <c r="D130" s="47" t="s">
        <v>149</v>
      </c>
      <c r="E130" s="47" t="s">
        <v>139</v>
      </c>
      <c r="F130" s="48" t="s">
        <v>78</v>
      </c>
      <c r="G130" s="43">
        <v>2028</v>
      </c>
      <c r="H130" s="49">
        <v>58</v>
      </c>
      <c r="I130" s="50" t="s">
        <v>79</v>
      </c>
      <c r="J130" s="51">
        <v>232000</v>
      </c>
      <c r="K130" s="52">
        <v>17678.400000000001</v>
      </c>
      <c r="L130" s="52">
        <v>17678.400000000001</v>
      </c>
      <c r="M130" s="52">
        <v>92753.600000000006</v>
      </c>
      <c r="N130" s="52">
        <v>46376.800000000003</v>
      </c>
      <c r="O130" s="52">
        <v>17678.400000000001</v>
      </c>
      <c r="P130" s="52">
        <v>11043.2</v>
      </c>
      <c r="Q130" s="52">
        <v>19859.2</v>
      </c>
      <c r="R130" s="52">
        <v>0</v>
      </c>
      <c r="S130" s="52">
        <v>8932</v>
      </c>
      <c r="T130" s="52">
        <v>0</v>
      </c>
      <c r="U130" s="52">
        <v>9280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3">
        <v>0</v>
      </c>
      <c r="AF130" s="53">
        <v>0</v>
      </c>
      <c r="AG130" s="53">
        <v>0</v>
      </c>
      <c r="AH130" s="53">
        <v>0</v>
      </c>
      <c r="AI130" s="53">
        <v>0</v>
      </c>
      <c r="AJ130" s="53">
        <v>0</v>
      </c>
      <c r="AK130" s="53">
        <v>0</v>
      </c>
      <c r="AL130" s="53">
        <v>0</v>
      </c>
      <c r="AM130" s="53">
        <v>0</v>
      </c>
      <c r="AN130" s="53">
        <v>0</v>
      </c>
    </row>
    <row r="131" spans="2:40" ht="15.75" x14ac:dyDescent="0.25">
      <c r="B131" s="43" t="s">
        <v>274</v>
      </c>
      <c r="C131" s="46">
        <v>0</v>
      </c>
      <c r="D131" s="47" t="s">
        <v>149</v>
      </c>
      <c r="E131" s="47" t="s">
        <v>101</v>
      </c>
      <c r="F131" s="48" t="s">
        <v>78</v>
      </c>
      <c r="G131" s="43">
        <v>2028</v>
      </c>
      <c r="H131" s="49">
        <v>252.3</v>
      </c>
      <c r="I131" s="50" t="s">
        <v>79</v>
      </c>
      <c r="J131" s="51">
        <v>1009200</v>
      </c>
      <c r="K131" s="52">
        <v>76901.039999999994</v>
      </c>
      <c r="L131" s="52">
        <v>76901.039999999994</v>
      </c>
      <c r="M131" s="52">
        <v>403478.16</v>
      </c>
      <c r="N131" s="52">
        <v>201739.08</v>
      </c>
      <c r="O131" s="52">
        <v>76901.039999999994</v>
      </c>
      <c r="P131" s="52">
        <v>48037.919999999998</v>
      </c>
      <c r="Q131" s="52">
        <v>86387.520000000004</v>
      </c>
      <c r="R131" s="52">
        <v>0</v>
      </c>
      <c r="S131" s="52">
        <v>38854.199999999997</v>
      </c>
      <c r="T131" s="52">
        <v>0</v>
      </c>
      <c r="U131" s="52">
        <v>40368</v>
      </c>
      <c r="V131" s="52">
        <v>0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0</v>
      </c>
      <c r="AD131" s="52">
        <v>0</v>
      </c>
      <c r="AE131" s="53">
        <v>0</v>
      </c>
      <c r="AF131" s="53">
        <v>0</v>
      </c>
      <c r="AG131" s="53">
        <v>0</v>
      </c>
      <c r="AH131" s="53">
        <v>0</v>
      </c>
      <c r="AI131" s="53">
        <v>0</v>
      </c>
      <c r="AJ131" s="53">
        <v>0</v>
      </c>
      <c r="AK131" s="53">
        <v>0</v>
      </c>
      <c r="AL131" s="53">
        <v>0</v>
      </c>
      <c r="AM131" s="53">
        <v>0</v>
      </c>
      <c r="AN131" s="53">
        <v>0</v>
      </c>
    </row>
    <row r="132" spans="2:40" ht="15.75" x14ac:dyDescent="0.25">
      <c r="B132" s="43" t="s">
        <v>274</v>
      </c>
      <c r="C132" s="46">
        <v>0</v>
      </c>
      <c r="D132" s="47" t="s">
        <v>149</v>
      </c>
      <c r="E132" s="47" t="s">
        <v>102</v>
      </c>
      <c r="F132" s="48" t="s">
        <v>78</v>
      </c>
      <c r="G132" s="43">
        <v>2028</v>
      </c>
      <c r="H132" s="49">
        <v>410</v>
      </c>
      <c r="I132" s="50" t="s">
        <v>79</v>
      </c>
      <c r="J132" s="51">
        <v>1640000</v>
      </c>
      <c r="K132" s="52">
        <v>124968</v>
      </c>
      <c r="L132" s="52">
        <v>124968</v>
      </c>
      <c r="M132" s="52">
        <v>655671.99999999988</v>
      </c>
      <c r="N132" s="52">
        <v>327835.99999999994</v>
      </c>
      <c r="O132" s="52">
        <v>124968</v>
      </c>
      <c r="P132" s="52">
        <v>78064</v>
      </c>
      <c r="Q132" s="52">
        <v>140384</v>
      </c>
      <c r="R132" s="52">
        <v>0</v>
      </c>
      <c r="S132" s="52">
        <v>63140</v>
      </c>
      <c r="T132" s="52">
        <v>0</v>
      </c>
      <c r="U132" s="52">
        <v>65600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3">
        <v>0</v>
      </c>
      <c r="AF132" s="53">
        <v>0</v>
      </c>
      <c r="AG132" s="53">
        <v>0</v>
      </c>
      <c r="AH132" s="53">
        <v>0</v>
      </c>
      <c r="AI132" s="53">
        <v>0</v>
      </c>
      <c r="AJ132" s="53">
        <v>0</v>
      </c>
      <c r="AK132" s="53">
        <v>0</v>
      </c>
      <c r="AL132" s="53">
        <v>0</v>
      </c>
      <c r="AM132" s="53">
        <v>0</v>
      </c>
      <c r="AN132" s="53">
        <v>0</v>
      </c>
    </row>
    <row r="133" spans="2:40" ht="15.75" x14ac:dyDescent="0.25">
      <c r="B133" s="43" t="s">
        <v>274</v>
      </c>
      <c r="C133" s="46">
        <v>0</v>
      </c>
      <c r="D133" s="47" t="s">
        <v>149</v>
      </c>
      <c r="E133" s="47" t="s">
        <v>103</v>
      </c>
      <c r="F133" s="48" t="s">
        <v>78</v>
      </c>
      <c r="G133" s="43">
        <v>2028</v>
      </c>
      <c r="H133" s="49">
        <v>213</v>
      </c>
      <c r="I133" s="50" t="s">
        <v>79</v>
      </c>
      <c r="J133" s="51">
        <v>852000</v>
      </c>
      <c r="K133" s="52">
        <v>64922.400000000001</v>
      </c>
      <c r="L133" s="52">
        <v>64922.400000000001</v>
      </c>
      <c r="M133" s="52">
        <v>340629.6</v>
      </c>
      <c r="N133" s="52">
        <v>170314.8</v>
      </c>
      <c r="O133" s="52">
        <v>64922.400000000001</v>
      </c>
      <c r="P133" s="52">
        <v>40555.199999999997</v>
      </c>
      <c r="Q133" s="52">
        <v>72931.199999999997</v>
      </c>
      <c r="R133" s="52">
        <v>0</v>
      </c>
      <c r="S133" s="52">
        <v>32802</v>
      </c>
      <c r="T133" s="52">
        <v>0</v>
      </c>
      <c r="U133" s="52">
        <v>34080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3">
        <v>0</v>
      </c>
      <c r="AF133" s="53">
        <v>0</v>
      </c>
      <c r="AG133" s="53">
        <v>0</v>
      </c>
      <c r="AH133" s="53">
        <v>0</v>
      </c>
      <c r="AI133" s="53">
        <v>0</v>
      </c>
      <c r="AJ133" s="53">
        <v>0</v>
      </c>
      <c r="AK133" s="53">
        <v>0</v>
      </c>
      <c r="AL133" s="53">
        <v>0</v>
      </c>
      <c r="AM133" s="53">
        <v>0</v>
      </c>
      <c r="AN133" s="53">
        <v>0</v>
      </c>
    </row>
    <row r="134" spans="2:40" ht="15.75" x14ac:dyDescent="0.25">
      <c r="B134" s="43" t="s">
        <v>274</v>
      </c>
      <c r="C134" s="46">
        <v>0</v>
      </c>
      <c r="D134" s="47" t="s">
        <v>149</v>
      </c>
      <c r="E134" s="47" t="s">
        <v>108</v>
      </c>
      <c r="F134" s="48" t="s">
        <v>78</v>
      </c>
      <c r="G134" s="43">
        <v>2028</v>
      </c>
      <c r="H134" s="49">
        <v>151</v>
      </c>
      <c r="I134" s="50" t="s">
        <v>79</v>
      </c>
      <c r="J134" s="51">
        <v>604000</v>
      </c>
      <c r="K134" s="52">
        <v>46024.800000000003</v>
      </c>
      <c r="L134" s="52">
        <v>46024.800000000003</v>
      </c>
      <c r="M134" s="52">
        <v>241479.19999999995</v>
      </c>
      <c r="N134" s="52">
        <v>120739.59999999998</v>
      </c>
      <c r="O134" s="52">
        <v>46024.800000000003</v>
      </c>
      <c r="P134" s="52">
        <v>28750.400000000001</v>
      </c>
      <c r="Q134" s="52">
        <v>51702.400000000001</v>
      </c>
      <c r="R134" s="52">
        <v>0</v>
      </c>
      <c r="S134" s="52">
        <v>23254</v>
      </c>
      <c r="T134" s="52">
        <v>0</v>
      </c>
      <c r="U134" s="52">
        <v>24160</v>
      </c>
      <c r="V134" s="52">
        <v>0</v>
      </c>
      <c r="W134" s="52">
        <v>0</v>
      </c>
      <c r="X134" s="52">
        <v>0</v>
      </c>
      <c r="Y134" s="52">
        <v>0</v>
      </c>
      <c r="Z134" s="52">
        <v>0</v>
      </c>
      <c r="AA134" s="52">
        <v>0</v>
      </c>
      <c r="AB134" s="52">
        <v>0</v>
      </c>
      <c r="AC134" s="52">
        <v>0</v>
      </c>
      <c r="AD134" s="52">
        <v>0</v>
      </c>
      <c r="AE134" s="53">
        <v>0</v>
      </c>
      <c r="AF134" s="53">
        <v>0</v>
      </c>
      <c r="AG134" s="53">
        <v>0</v>
      </c>
      <c r="AH134" s="53">
        <v>0</v>
      </c>
      <c r="AI134" s="53">
        <v>0</v>
      </c>
      <c r="AJ134" s="53">
        <v>0</v>
      </c>
      <c r="AK134" s="53">
        <v>0</v>
      </c>
      <c r="AL134" s="53">
        <v>0</v>
      </c>
      <c r="AM134" s="53">
        <v>0</v>
      </c>
      <c r="AN134" s="53">
        <v>0</v>
      </c>
    </row>
    <row r="135" spans="2:40" ht="15.75" x14ac:dyDescent="0.25">
      <c r="B135" s="43" t="s">
        <v>274</v>
      </c>
      <c r="C135" s="46">
        <v>0</v>
      </c>
      <c r="D135" s="47" t="s">
        <v>149</v>
      </c>
      <c r="E135" s="47" t="s">
        <v>140</v>
      </c>
      <c r="F135" s="48" t="s">
        <v>78</v>
      </c>
      <c r="G135" s="43">
        <v>2028</v>
      </c>
      <c r="H135" s="49">
        <v>53</v>
      </c>
      <c r="I135" s="50" t="s">
        <v>79</v>
      </c>
      <c r="J135" s="51">
        <v>212000</v>
      </c>
      <c r="K135" s="52">
        <v>16154.4</v>
      </c>
      <c r="L135" s="52">
        <v>16154.4</v>
      </c>
      <c r="M135" s="52">
        <v>84757.6</v>
      </c>
      <c r="N135" s="52">
        <v>42378.8</v>
      </c>
      <c r="O135" s="52">
        <v>16154.4</v>
      </c>
      <c r="P135" s="52">
        <v>10091.200000000001</v>
      </c>
      <c r="Q135" s="52">
        <v>18147.2</v>
      </c>
      <c r="R135" s="52">
        <v>0</v>
      </c>
      <c r="S135" s="52">
        <v>8162</v>
      </c>
      <c r="T135" s="52">
        <v>0</v>
      </c>
      <c r="U135" s="52">
        <v>8480</v>
      </c>
      <c r="V135" s="52">
        <v>0</v>
      </c>
      <c r="W135" s="52">
        <v>0</v>
      </c>
      <c r="X135" s="52">
        <v>0</v>
      </c>
      <c r="Y135" s="52">
        <v>0</v>
      </c>
      <c r="Z135" s="52">
        <v>0</v>
      </c>
      <c r="AA135" s="52">
        <v>0</v>
      </c>
      <c r="AB135" s="52">
        <v>0</v>
      </c>
      <c r="AC135" s="52">
        <v>0</v>
      </c>
      <c r="AD135" s="52">
        <v>0</v>
      </c>
      <c r="AE135" s="53">
        <v>0</v>
      </c>
      <c r="AF135" s="53">
        <v>0</v>
      </c>
      <c r="AG135" s="53">
        <v>0</v>
      </c>
      <c r="AH135" s="53">
        <v>0</v>
      </c>
      <c r="AI135" s="53">
        <v>0</v>
      </c>
      <c r="AJ135" s="53">
        <v>0</v>
      </c>
      <c r="AK135" s="53">
        <v>0</v>
      </c>
      <c r="AL135" s="53">
        <v>0</v>
      </c>
      <c r="AM135" s="53">
        <v>0</v>
      </c>
      <c r="AN135" s="53">
        <v>0</v>
      </c>
    </row>
    <row r="136" spans="2:40" ht="15.75" x14ac:dyDescent="0.25">
      <c r="B136" s="43" t="s">
        <v>274</v>
      </c>
      <c r="C136" s="46">
        <v>0</v>
      </c>
      <c r="D136" s="47" t="s">
        <v>150</v>
      </c>
      <c r="E136" s="47" t="s">
        <v>77</v>
      </c>
      <c r="F136" s="48" t="s">
        <v>136</v>
      </c>
      <c r="G136" s="43">
        <v>2029</v>
      </c>
      <c r="H136" s="49">
        <v>377</v>
      </c>
      <c r="I136" s="50" t="s">
        <v>79</v>
      </c>
      <c r="J136" s="51">
        <v>942500</v>
      </c>
      <c r="K136" s="52">
        <v>28275</v>
      </c>
      <c r="L136" s="52">
        <v>28275</v>
      </c>
      <c r="M136" s="52">
        <v>772850</v>
      </c>
      <c r="N136" s="52">
        <v>28275</v>
      </c>
      <c r="O136" s="52">
        <v>28275</v>
      </c>
      <c r="P136" s="52">
        <v>28275</v>
      </c>
      <c r="Q136" s="52">
        <v>28275</v>
      </c>
      <c r="R136" s="52">
        <v>0</v>
      </c>
      <c r="S136" s="52">
        <v>0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3">
        <v>0</v>
      </c>
      <c r="AF136" s="53">
        <v>0</v>
      </c>
      <c r="AG136" s="53">
        <v>0</v>
      </c>
      <c r="AH136" s="53">
        <v>0</v>
      </c>
      <c r="AI136" s="53">
        <v>0</v>
      </c>
      <c r="AJ136" s="53">
        <v>0</v>
      </c>
      <c r="AK136" s="53">
        <v>0</v>
      </c>
      <c r="AL136" s="53">
        <v>0</v>
      </c>
      <c r="AM136" s="53">
        <v>0</v>
      </c>
      <c r="AN136" s="53">
        <v>0</v>
      </c>
    </row>
    <row r="137" spans="2:40" ht="15.75" x14ac:dyDescent="0.25">
      <c r="B137" s="43" t="s">
        <v>274</v>
      </c>
      <c r="C137" s="46">
        <v>0</v>
      </c>
      <c r="D137" s="47" t="s">
        <v>150</v>
      </c>
      <c r="E137" s="47" t="s">
        <v>80</v>
      </c>
      <c r="F137" s="48" t="s">
        <v>136</v>
      </c>
      <c r="G137" s="43">
        <v>2029</v>
      </c>
      <c r="H137" s="49">
        <v>123</v>
      </c>
      <c r="I137" s="50" t="s">
        <v>79</v>
      </c>
      <c r="J137" s="51">
        <v>307500</v>
      </c>
      <c r="K137" s="52">
        <v>9225</v>
      </c>
      <c r="L137" s="52">
        <v>9225</v>
      </c>
      <c r="M137" s="52">
        <v>252150</v>
      </c>
      <c r="N137" s="52">
        <v>9225</v>
      </c>
      <c r="O137" s="52">
        <v>9225</v>
      </c>
      <c r="P137" s="52">
        <v>9225</v>
      </c>
      <c r="Q137" s="52">
        <v>9225</v>
      </c>
      <c r="R137" s="52">
        <v>0</v>
      </c>
      <c r="S137" s="52">
        <v>0</v>
      </c>
      <c r="T137" s="52">
        <v>0</v>
      </c>
      <c r="U137" s="52">
        <v>0</v>
      </c>
      <c r="V137" s="52">
        <v>0</v>
      </c>
      <c r="W137" s="52">
        <v>0</v>
      </c>
      <c r="X137" s="52">
        <v>0</v>
      </c>
      <c r="Y137" s="52">
        <v>0</v>
      </c>
      <c r="Z137" s="52">
        <v>0</v>
      </c>
      <c r="AA137" s="52">
        <v>0</v>
      </c>
      <c r="AB137" s="52">
        <v>0</v>
      </c>
      <c r="AC137" s="52">
        <v>0</v>
      </c>
      <c r="AD137" s="52">
        <v>0</v>
      </c>
      <c r="AE137" s="53">
        <v>0</v>
      </c>
      <c r="AF137" s="53">
        <v>0</v>
      </c>
      <c r="AG137" s="53">
        <v>0</v>
      </c>
      <c r="AH137" s="53">
        <v>0</v>
      </c>
      <c r="AI137" s="53">
        <v>0</v>
      </c>
      <c r="AJ137" s="53">
        <v>0</v>
      </c>
      <c r="AK137" s="53">
        <v>0</v>
      </c>
      <c r="AL137" s="53">
        <v>0</v>
      </c>
      <c r="AM137" s="53">
        <v>0</v>
      </c>
      <c r="AN137" s="53">
        <v>0</v>
      </c>
    </row>
    <row r="138" spans="2:40" ht="15.75" x14ac:dyDescent="0.25">
      <c r="B138" s="43" t="s">
        <v>274</v>
      </c>
      <c r="C138" s="46">
        <v>0</v>
      </c>
      <c r="D138" s="47" t="s">
        <v>151</v>
      </c>
      <c r="E138" s="47" t="s">
        <v>116</v>
      </c>
      <c r="F138" s="48" t="s">
        <v>78</v>
      </c>
      <c r="G138" s="43">
        <v>2029</v>
      </c>
      <c r="H138" s="49">
        <v>234</v>
      </c>
      <c r="I138" s="50" t="s">
        <v>79</v>
      </c>
      <c r="J138" s="51">
        <v>936000</v>
      </c>
      <c r="K138" s="52">
        <v>71323.199999999997</v>
      </c>
      <c r="L138" s="52">
        <v>71323.199999999997</v>
      </c>
      <c r="M138" s="52">
        <v>374212.8</v>
      </c>
      <c r="N138" s="52">
        <v>187106.4</v>
      </c>
      <c r="O138" s="52">
        <v>71323.199999999997</v>
      </c>
      <c r="P138" s="52">
        <v>44553.599999999999</v>
      </c>
      <c r="Q138" s="52">
        <v>80121.600000000006</v>
      </c>
      <c r="R138" s="52">
        <v>0</v>
      </c>
      <c r="S138" s="52">
        <v>36036</v>
      </c>
      <c r="T138" s="52">
        <v>0</v>
      </c>
      <c r="U138" s="52">
        <v>37440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3">
        <v>0</v>
      </c>
      <c r="AF138" s="53">
        <v>0</v>
      </c>
      <c r="AG138" s="53">
        <v>0</v>
      </c>
      <c r="AH138" s="53">
        <v>0</v>
      </c>
      <c r="AI138" s="53">
        <v>0</v>
      </c>
      <c r="AJ138" s="53">
        <v>0</v>
      </c>
      <c r="AK138" s="53">
        <v>0</v>
      </c>
      <c r="AL138" s="53">
        <v>0</v>
      </c>
      <c r="AM138" s="53">
        <v>0</v>
      </c>
      <c r="AN138" s="53">
        <v>0</v>
      </c>
    </row>
    <row r="139" spans="2:40" ht="15.75" x14ac:dyDescent="0.25">
      <c r="B139" s="43" t="s">
        <v>274</v>
      </c>
      <c r="C139" s="46">
        <v>0</v>
      </c>
      <c r="D139" s="47" t="s">
        <v>151</v>
      </c>
      <c r="E139" s="47" t="s">
        <v>117</v>
      </c>
      <c r="F139" s="48" t="s">
        <v>78</v>
      </c>
      <c r="G139" s="43">
        <v>2029</v>
      </c>
      <c r="H139" s="49">
        <v>165</v>
      </c>
      <c r="I139" s="50" t="s">
        <v>79</v>
      </c>
      <c r="J139" s="51">
        <v>660000</v>
      </c>
      <c r="K139" s="52">
        <v>50292</v>
      </c>
      <c r="L139" s="52">
        <v>50292</v>
      </c>
      <c r="M139" s="52">
        <v>263867.99999999994</v>
      </c>
      <c r="N139" s="52">
        <v>131933.99999999997</v>
      </c>
      <c r="O139" s="52">
        <v>50292</v>
      </c>
      <c r="P139" s="52">
        <v>31416</v>
      </c>
      <c r="Q139" s="52">
        <v>56496</v>
      </c>
      <c r="R139" s="52">
        <v>0</v>
      </c>
      <c r="S139" s="52">
        <v>25410</v>
      </c>
      <c r="T139" s="52">
        <v>0</v>
      </c>
      <c r="U139" s="52">
        <v>26400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3">
        <v>0</v>
      </c>
      <c r="AF139" s="53">
        <v>0</v>
      </c>
      <c r="AG139" s="53">
        <v>0</v>
      </c>
      <c r="AH139" s="53">
        <v>0</v>
      </c>
      <c r="AI139" s="53">
        <v>0</v>
      </c>
      <c r="AJ139" s="53">
        <v>0</v>
      </c>
      <c r="AK139" s="53">
        <v>0</v>
      </c>
      <c r="AL139" s="53">
        <v>0</v>
      </c>
      <c r="AM139" s="53">
        <v>0</v>
      </c>
      <c r="AN139" s="53">
        <v>0</v>
      </c>
    </row>
    <row r="140" spans="2:40" ht="15.75" x14ac:dyDescent="0.25">
      <c r="B140" s="43" t="s">
        <v>274</v>
      </c>
      <c r="C140" s="46">
        <v>0</v>
      </c>
      <c r="D140" s="47" t="s">
        <v>151</v>
      </c>
      <c r="E140" s="47" t="s">
        <v>144</v>
      </c>
      <c r="F140" s="48" t="s">
        <v>78</v>
      </c>
      <c r="G140" s="43">
        <v>2029</v>
      </c>
      <c r="H140" s="49">
        <v>178</v>
      </c>
      <c r="I140" s="50" t="s">
        <v>79</v>
      </c>
      <c r="J140" s="51">
        <v>712000</v>
      </c>
      <c r="K140" s="52">
        <v>54254.400000000001</v>
      </c>
      <c r="L140" s="52">
        <v>54254.400000000001</v>
      </c>
      <c r="M140" s="52">
        <v>284657.59999999998</v>
      </c>
      <c r="N140" s="52">
        <v>142328.79999999999</v>
      </c>
      <c r="O140" s="52">
        <v>54254.400000000001</v>
      </c>
      <c r="P140" s="52">
        <v>33891.199999999997</v>
      </c>
      <c r="Q140" s="52">
        <v>60947.199999999997</v>
      </c>
      <c r="R140" s="52">
        <v>0</v>
      </c>
      <c r="S140" s="52">
        <v>27412</v>
      </c>
      <c r="T140" s="52">
        <v>0</v>
      </c>
      <c r="U140" s="52">
        <v>28480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3">
        <v>0</v>
      </c>
      <c r="AF140" s="53">
        <v>0</v>
      </c>
      <c r="AG140" s="53">
        <v>0</v>
      </c>
      <c r="AH140" s="53">
        <v>0</v>
      </c>
      <c r="AI140" s="53">
        <v>0</v>
      </c>
      <c r="AJ140" s="53">
        <v>0</v>
      </c>
      <c r="AK140" s="53">
        <v>0</v>
      </c>
      <c r="AL140" s="53">
        <v>0</v>
      </c>
      <c r="AM140" s="53">
        <v>0</v>
      </c>
      <c r="AN140" s="53">
        <v>0</v>
      </c>
    </row>
    <row r="141" spans="2:40" ht="15.75" x14ac:dyDescent="0.25">
      <c r="B141" s="43" t="s">
        <v>274</v>
      </c>
      <c r="C141" s="46">
        <v>0</v>
      </c>
      <c r="D141" s="47" t="s">
        <v>151</v>
      </c>
      <c r="E141" s="47" t="s">
        <v>137</v>
      </c>
      <c r="F141" s="48" t="s">
        <v>78</v>
      </c>
      <c r="G141" s="43">
        <v>2029</v>
      </c>
      <c r="H141" s="49">
        <v>165</v>
      </c>
      <c r="I141" s="50" t="s">
        <v>79</v>
      </c>
      <c r="J141" s="51">
        <v>660000</v>
      </c>
      <c r="K141" s="52">
        <v>50292</v>
      </c>
      <c r="L141" s="52">
        <v>50292</v>
      </c>
      <c r="M141" s="52">
        <v>263867.99999999994</v>
      </c>
      <c r="N141" s="52">
        <v>131933.99999999997</v>
      </c>
      <c r="O141" s="52">
        <v>50292</v>
      </c>
      <c r="P141" s="52">
        <v>31416</v>
      </c>
      <c r="Q141" s="52">
        <v>56496</v>
      </c>
      <c r="R141" s="52">
        <v>0</v>
      </c>
      <c r="S141" s="52">
        <v>25410</v>
      </c>
      <c r="T141" s="52">
        <v>0</v>
      </c>
      <c r="U141" s="52">
        <v>26400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3">
        <v>0</v>
      </c>
      <c r="AF141" s="53">
        <v>0</v>
      </c>
      <c r="AG141" s="53">
        <v>0</v>
      </c>
      <c r="AH141" s="53">
        <v>0</v>
      </c>
      <c r="AI141" s="53">
        <v>0</v>
      </c>
      <c r="AJ141" s="53">
        <v>0</v>
      </c>
      <c r="AK141" s="53">
        <v>0</v>
      </c>
      <c r="AL141" s="53">
        <v>0</v>
      </c>
      <c r="AM141" s="53">
        <v>0</v>
      </c>
      <c r="AN141" s="53">
        <v>0</v>
      </c>
    </row>
    <row r="142" spans="2:40" ht="15.75" x14ac:dyDescent="0.25">
      <c r="B142" s="43" t="s">
        <v>274</v>
      </c>
      <c r="C142" s="46">
        <v>0</v>
      </c>
      <c r="D142" s="47" t="s">
        <v>152</v>
      </c>
      <c r="E142" s="47" t="s">
        <v>95</v>
      </c>
      <c r="F142" s="48" t="s">
        <v>83</v>
      </c>
      <c r="G142" s="43">
        <v>2029</v>
      </c>
      <c r="H142" s="49">
        <v>690</v>
      </c>
      <c r="I142" s="50" t="s">
        <v>79</v>
      </c>
      <c r="J142" s="51">
        <v>1380000</v>
      </c>
      <c r="K142" s="52">
        <v>91908</v>
      </c>
      <c r="L142" s="52">
        <v>157596</v>
      </c>
      <c r="M142" s="52">
        <v>657294</v>
      </c>
      <c r="N142" s="52">
        <v>78798</v>
      </c>
      <c r="O142" s="52">
        <v>157596</v>
      </c>
      <c r="P142" s="52">
        <v>78798</v>
      </c>
      <c r="Q142" s="52">
        <v>104880</v>
      </c>
      <c r="R142" s="52">
        <v>0</v>
      </c>
      <c r="S142" s="52">
        <v>53130</v>
      </c>
      <c r="T142" s="52">
        <v>0</v>
      </c>
      <c r="U142" s="52">
        <v>55200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3">
        <v>0</v>
      </c>
      <c r="AF142" s="53">
        <v>0</v>
      </c>
      <c r="AG142" s="53">
        <v>0</v>
      </c>
      <c r="AH142" s="53">
        <v>0</v>
      </c>
      <c r="AI142" s="53">
        <v>0</v>
      </c>
      <c r="AJ142" s="53">
        <v>0</v>
      </c>
      <c r="AK142" s="53">
        <v>0</v>
      </c>
      <c r="AL142" s="53">
        <v>0</v>
      </c>
      <c r="AM142" s="53">
        <v>0</v>
      </c>
      <c r="AN142" s="53">
        <v>0</v>
      </c>
    </row>
    <row r="143" spans="2:40" ht="15.75" x14ac:dyDescent="0.25">
      <c r="B143" s="43" t="s">
        <v>274</v>
      </c>
      <c r="C143" s="46">
        <v>0</v>
      </c>
      <c r="D143" s="47" t="s">
        <v>152</v>
      </c>
      <c r="E143" s="47" t="s">
        <v>86</v>
      </c>
      <c r="F143" s="48" t="s">
        <v>83</v>
      </c>
      <c r="G143" s="43">
        <v>2029</v>
      </c>
      <c r="H143" s="49">
        <v>151</v>
      </c>
      <c r="I143" s="50" t="s">
        <v>79</v>
      </c>
      <c r="J143" s="51">
        <v>302000</v>
      </c>
      <c r="K143" s="52">
        <v>20113.2</v>
      </c>
      <c r="L143" s="52">
        <v>34488.400000000001</v>
      </c>
      <c r="M143" s="52">
        <v>143842.6</v>
      </c>
      <c r="N143" s="52">
        <v>17244.2</v>
      </c>
      <c r="O143" s="52">
        <v>34488.400000000001</v>
      </c>
      <c r="P143" s="52">
        <v>17244.2</v>
      </c>
      <c r="Q143" s="52">
        <v>22952</v>
      </c>
      <c r="R143" s="52">
        <v>0</v>
      </c>
      <c r="S143" s="52">
        <v>11627</v>
      </c>
      <c r="T143" s="52">
        <v>0</v>
      </c>
      <c r="U143" s="52">
        <v>12080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3">
        <v>0</v>
      </c>
      <c r="AF143" s="53">
        <v>0</v>
      </c>
      <c r="AG143" s="53">
        <v>0</v>
      </c>
      <c r="AH143" s="53">
        <v>0</v>
      </c>
      <c r="AI143" s="53">
        <v>0</v>
      </c>
      <c r="AJ143" s="53">
        <v>0</v>
      </c>
      <c r="AK143" s="53">
        <v>0</v>
      </c>
      <c r="AL143" s="53">
        <v>0</v>
      </c>
      <c r="AM143" s="53">
        <v>0</v>
      </c>
      <c r="AN143" s="53">
        <v>0</v>
      </c>
    </row>
    <row r="144" spans="2:40" ht="15.75" x14ac:dyDescent="0.25">
      <c r="B144" s="43" t="s">
        <v>274</v>
      </c>
      <c r="C144" s="46">
        <v>0</v>
      </c>
      <c r="D144" s="47" t="s">
        <v>152</v>
      </c>
      <c r="E144" s="47" t="s">
        <v>82</v>
      </c>
      <c r="F144" s="48" t="s">
        <v>83</v>
      </c>
      <c r="G144" s="43">
        <v>2029</v>
      </c>
      <c r="H144" s="49">
        <v>211</v>
      </c>
      <c r="I144" s="50" t="s">
        <v>79</v>
      </c>
      <c r="J144" s="51">
        <v>422000</v>
      </c>
      <c r="K144" s="52">
        <v>28105.200000000001</v>
      </c>
      <c r="L144" s="52">
        <v>48192.4</v>
      </c>
      <c r="M144" s="52">
        <v>200998.6</v>
      </c>
      <c r="N144" s="52">
        <v>24096.2</v>
      </c>
      <c r="O144" s="52">
        <v>48192.4</v>
      </c>
      <c r="P144" s="52">
        <v>24096.2</v>
      </c>
      <c r="Q144" s="52">
        <v>32072</v>
      </c>
      <c r="R144" s="52">
        <v>0</v>
      </c>
      <c r="S144" s="52">
        <v>16247</v>
      </c>
      <c r="T144" s="52">
        <v>0</v>
      </c>
      <c r="U144" s="52">
        <v>16880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3">
        <v>0</v>
      </c>
      <c r="AF144" s="53">
        <v>0</v>
      </c>
      <c r="AG144" s="53">
        <v>0</v>
      </c>
      <c r="AH144" s="53">
        <v>0</v>
      </c>
      <c r="AI144" s="53">
        <v>0</v>
      </c>
      <c r="AJ144" s="53">
        <v>0</v>
      </c>
      <c r="AK144" s="53">
        <v>0</v>
      </c>
      <c r="AL144" s="53">
        <v>0</v>
      </c>
      <c r="AM144" s="53">
        <v>0</v>
      </c>
      <c r="AN144" s="53">
        <v>0</v>
      </c>
    </row>
    <row r="145" spans="2:40" ht="15.75" x14ac:dyDescent="0.25">
      <c r="B145" s="43" t="s">
        <v>274</v>
      </c>
      <c r="C145" s="46">
        <v>0</v>
      </c>
      <c r="D145" s="47" t="s">
        <v>152</v>
      </c>
      <c r="E145" s="47" t="s">
        <v>87</v>
      </c>
      <c r="F145" s="48" t="s">
        <v>83</v>
      </c>
      <c r="G145" s="43">
        <v>2029</v>
      </c>
      <c r="H145" s="49">
        <v>103</v>
      </c>
      <c r="I145" s="50" t="s">
        <v>79</v>
      </c>
      <c r="J145" s="51">
        <v>206000</v>
      </c>
      <c r="K145" s="52">
        <v>13719.6</v>
      </c>
      <c r="L145" s="52">
        <v>23525.200000000001</v>
      </c>
      <c r="M145" s="52">
        <v>98117.8</v>
      </c>
      <c r="N145" s="52">
        <v>11762.6</v>
      </c>
      <c r="O145" s="52">
        <v>23525.200000000001</v>
      </c>
      <c r="P145" s="52">
        <v>11762.6</v>
      </c>
      <c r="Q145" s="52">
        <v>15656</v>
      </c>
      <c r="R145" s="52">
        <v>0</v>
      </c>
      <c r="S145" s="52">
        <v>7931</v>
      </c>
      <c r="T145" s="52">
        <v>0</v>
      </c>
      <c r="U145" s="52">
        <v>8240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3">
        <v>0</v>
      </c>
      <c r="AF145" s="53">
        <v>0</v>
      </c>
      <c r="AG145" s="53">
        <v>0</v>
      </c>
      <c r="AH145" s="53">
        <v>0</v>
      </c>
      <c r="AI145" s="53">
        <v>0</v>
      </c>
      <c r="AJ145" s="53">
        <v>0</v>
      </c>
      <c r="AK145" s="53">
        <v>0</v>
      </c>
      <c r="AL145" s="53">
        <v>0</v>
      </c>
      <c r="AM145" s="53">
        <v>0</v>
      </c>
      <c r="AN145" s="53">
        <v>0</v>
      </c>
    </row>
    <row r="146" spans="2:40" ht="15.75" x14ac:dyDescent="0.25">
      <c r="B146" s="43" t="s">
        <v>274</v>
      </c>
      <c r="C146" s="46">
        <v>0</v>
      </c>
      <c r="D146" s="47" t="s">
        <v>152</v>
      </c>
      <c r="E146" s="47" t="s">
        <v>85</v>
      </c>
      <c r="F146" s="48" t="s">
        <v>83</v>
      </c>
      <c r="G146" s="43">
        <v>2029</v>
      </c>
      <c r="H146" s="49">
        <v>115</v>
      </c>
      <c r="I146" s="50" t="s">
        <v>79</v>
      </c>
      <c r="J146" s="51">
        <v>230000</v>
      </c>
      <c r="K146" s="52">
        <v>15318</v>
      </c>
      <c r="L146" s="52">
        <v>26266</v>
      </c>
      <c r="M146" s="52">
        <v>109549</v>
      </c>
      <c r="N146" s="52">
        <v>13133</v>
      </c>
      <c r="O146" s="52">
        <v>26266</v>
      </c>
      <c r="P146" s="52">
        <v>13133</v>
      </c>
      <c r="Q146" s="52">
        <v>17480</v>
      </c>
      <c r="R146" s="52">
        <v>0</v>
      </c>
      <c r="S146" s="52">
        <v>8855</v>
      </c>
      <c r="T146" s="52">
        <v>0</v>
      </c>
      <c r="U146" s="52">
        <v>9200</v>
      </c>
      <c r="V146" s="52">
        <v>0</v>
      </c>
      <c r="W146" s="52">
        <v>0</v>
      </c>
      <c r="X146" s="52">
        <v>0</v>
      </c>
      <c r="Y146" s="52">
        <v>0</v>
      </c>
      <c r="Z146" s="52">
        <v>0</v>
      </c>
      <c r="AA146" s="52">
        <v>0</v>
      </c>
      <c r="AB146" s="52">
        <v>0</v>
      </c>
      <c r="AC146" s="52">
        <v>0</v>
      </c>
      <c r="AD146" s="52">
        <v>0</v>
      </c>
      <c r="AE146" s="53">
        <v>0</v>
      </c>
      <c r="AF146" s="53">
        <v>0</v>
      </c>
      <c r="AG146" s="53">
        <v>0</v>
      </c>
      <c r="AH146" s="53">
        <v>0</v>
      </c>
      <c r="AI146" s="53">
        <v>0</v>
      </c>
      <c r="AJ146" s="53">
        <v>0</v>
      </c>
      <c r="AK146" s="53">
        <v>0</v>
      </c>
      <c r="AL146" s="53">
        <v>0</v>
      </c>
      <c r="AM146" s="53">
        <v>0</v>
      </c>
      <c r="AN146" s="53">
        <v>0</v>
      </c>
    </row>
    <row r="147" spans="2:40" ht="15.75" x14ac:dyDescent="0.25">
      <c r="B147" s="43" t="s">
        <v>274</v>
      </c>
      <c r="C147" s="46">
        <v>0</v>
      </c>
      <c r="D147" s="47" t="s">
        <v>152</v>
      </c>
      <c r="E147" s="47" t="s">
        <v>84</v>
      </c>
      <c r="F147" s="48" t="s">
        <v>83</v>
      </c>
      <c r="G147" s="43">
        <v>2029</v>
      </c>
      <c r="H147" s="49">
        <v>116</v>
      </c>
      <c r="I147" s="50" t="s">
        <v>79</v>
      </c>
      <c r="J147" s="51">
        <v>232000</v>
      </c>
      <c r="K147" s="52">
        <v>15451.2</v>
      </c>
      <c r="L147" s="52">
        <v>26494.400000000001</v>
      </c>
      <c r="M147" s="52">
        <v>110501.6</v>
      </c>
      <c r="N147" s="52">
        <v>13247.2</v>
      </c>
      <c r="O147" s="52">
        <v>26494.400000000001</v>
      </c>
      <c r="P147" s="52">
        <v>13247.2</v>
      </c>
      <c r="Q147" s="52">
        <v>17632</v>
      </c>
      <c r="R147" s="52">
        <v>0</v>
      </c>
      <c r="S147" s="52">
        <v>8932</v>
      </c>
      <c r="T147" s="52">
        <v>0</v>
      </c>
      <c r="U147" s="52">
        <v>9280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3">
        <v>0</v>
      </c>
      <c r="AF147" s="53">
        <v>0</v>
      </c>
      <c r="AG147" s="53">
        <v>0</v>
      </c>
      <c r="AH147" s="53">
        <v>0</v>
      </c>
      <c r="AI147" s="53">
        <v>0</v>
      </c>
      <c r="AJ147" s="53">
        <v>0</v>
      </c>
      <c r="AK147" s="53">
        <v>0</v>
      </c>
      <c r="AL147" s="53">
        <v>0</v>
      </c>
      <c r="AM147" s="53">
        <v>0</v>
      </c>
      <c r="AN147" s="53">
        <v>0</v>
      </c>
    </row>
    <row r="148" spans="2:40" ht="15.75" x14ac:dyDescent="0.25">
      <c r="B148" s="43" t="s">
        <v>274</v>
      </c>
      <c r="C148" s="46">
        <v>0</v>
      </c>
      <c r="D148" s="47" t="s">
        <v>152</v>
      </c>
      <c r="E148" s="47" t="s">
        <v>88</v>
      </c>
      <c r="F148" s="48" t="s">
        <v>83</v>
      </c>
      <c r="G148" s="43">
        <v>2029</v>
      </c>
      <c r="H148" s="49">
        <v>156</v>
      </c>
      <c r="I148" s="50" t="s">
        <v>79</v>
      </c>
      <c r="J148" s="51">
        <v>312000</v>
      </c>
      <c r="K148" s="52">
        <v>20779.2</v>
      </c>
      <c r="L148" s="52">
        <v>35630.400000000001</v>
      </c>
      <c r="M148" s="52">
        <v>148605.6</v>
      </c>
      <c r="N148" s="52">
        <v>17815.2</v>
      </c>
      <c r="O148" s="52">
        <v>35630.400000000001</v>
      </c>
      <c r="P148" s="52">
        <v>17815.2</v>
      </c>
      <c r="Q148" s="52">
        <v>23712</v>
      </c>
      <c r="R148" s="52">
        <v>0</v>
      </c>
      <c r="S148" s="52">
        <v>12012</v>
      </c>
      <c r="T148" s="52">
        <v>0</v>
      </c>
      <c r="U148" s="52">
        <v>12480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3">
        <v>0</v>
      </c>
      <c r="AF148" s="53">
        <v>0</v>
      </c>
      <c r="AG148" s="53">
        <v>0</v>
      </c>
      <c r="AH148" s="53">
        <v>0</v>
      </c>
      <c r="AI148" s="53">
        <v>0</v>
      </c>
      <c r="AJ148" s="53">
        <v>0</v>
      </c>
      <c r="AK148" s="53">
        <v>0</v>
      </c>
      <c r="AL148" s="53">
        <v>0</v>
      </c>
      <c r="AM148" s="53">
        <v>0</v>
      </c>
      <c r="AN148" s="53">
        <v>0</v>
      </c>
    </row>
    <row r="149" spans="2:40" ht="15.75" x14ac:dyDescent="0.25">
      <c r="B149" s="43" t="s">
        <v>274</v>
      </c>
      <c r="C149" s="46">
        <v>0</v>
      </c>
      <c r="D149" s="47" t="s">
        <v>153</v>
      </c>
      <c r="E149" s="47" t="s">
        <v>145</v>
      </c>
      <c r="F149" s="48" t="s">
        <v>78</v>
      </c>
      <c r="G149" s="43">
        <v>2029</v>
      </c>
      <c r="H149" s="49">
        <v>31</v>
      </c>
      <c r="I149" s="50" t="s">
        <v>79</v>
      </c>
      <c r="J149" s="51">
        <v>124000</v>
      </c>
      <c r="K149" s="52">
        <v>9448.7999999999993</v>
      </c>
      <c r="L149" s="52">
        <v>9448.7999999999993</v>
      </c>
      <c r="M149" s="52">
        <v>49575.199999999997</v>
      </c>
      <c r="N149" s="52">
        <v>24787.599999999999</v>
      </c>
      <c r="O149" s="52">
        <v>9448.7999999999993</v>
      </c>
      <c r="P149" s="52">
        <v>5902.4</v>
      </c>
      <c r="Q149" s="52">
        <v>10614.4</v>
      </c>
      <c r="R149" s="52">
        <v>0</v>
      </c>
      <c r="S149" s="52">
        <v>4774</v>
      </c>
      <c r="T149" s="52">
        <v>0</v>
      </c>
      <c r="U149" s="52">
        <v>4960</v>
      </c>
      <c r="V149" s="52">
        <v>0</v>
      </c>
      <c r="W149" s="52">
        <v>0</v>
      </c>
      <c r="X149" s="52">
        <v>0</v>
      </c>
      <c r="Y149" s="52">
        <v>0</v>
      </c>
      <c r="Z149" s="52">
        <v>0</v>
      </c>
      <c r="AA149" s="52">
        <v>0</v>
      </c>
      <c r="AB149" s="52">
        <v>0</v>
      </c>
      <c r="AC149" s="52">
        <v>0</v>
      </c>
      <c r="AD149" s="52">
        <v>0</v>
      </c>
      <c r="AE149" s="53">
        <v>0</v>
      </c>
      <c r="AF149" s="53">
        <v>0</v>
      </c>
      <c r="AG149" s="53">
        <v>0</v>
      </c>
      <c r="AH149" s="53">
        <v>0</v>
      </c>
      <c r="AI149" s="53">
        <v>0</v>
      </c>
      <c r="AJ149" s="53">
        <v>0</v>
      </c>
      <c r="AK149" s="53">
        <v>0</v>
      </c>
      <c r="AL149" s="53">
        <v>0</v>
      </c>
      <c r="AM149" s="53">
        <v>0</v>
      </c>
      <c r="AN149" s="53">
        <v>0</v>
      </c>
    </row>
    <row r="150" spans="2:40" ht="15.75" x14ac:dyDescent="0.25">
      <c r="B150" s="43" t="s">
        <v>274</v>
      </c>
      <c r="C150" s="46">
        <v>0</v>
      </c>
      <c r="D150" s="47" t="s">
        <v>153</v>
      </c>
      <c r="E150" s="47" t="s">
        <v>146</v>
      </c>
      <c r="F150" s="48" t="s">
        <v>78</v>
      </c>
      <c r="G150" s="43">
        <v>2029</v>
      </c>
      <c r="H150" s="49">
        <v>116</v>
      </c>
      <c r="I150" s="50" t="s">
        <v>79</v>
      </c>
      <c r="J150" s="51">
        <v>464000</v>
      </c>
      <c r="K150" s="52">
        <v>35356.800000000003</v>
      </c>
      <c r="L150" s="52">
        <v>35356.800000000003</v>
      </c>
      <c r="M150" s="52">
        <v>185507.20000000001</v>
      </c>
      <c r="N150" s="52">
        <v>92753.600000000006</v>
      </c>
      <c r="O150" s="52">
        <v>35356.800000000003</v>
      </c>
      <c r="P150" s="52">
        <v>22086.400000000001</v>
      </c>
      <c r="Q150" s="52">
        <v>39718.400000000001</v>
      </c>
      <c r="R150" s="52">
        <v>0</v>
      </c>
      <c r="S150" s="52">
        <v>17864</v>
      </c>
      <c r="T150" s="52">
        <v>0</v>
      </c>
      <c r="U150" s="52">
        <v>18560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3">
        <v>0</v>
      </c>
      <c r="AF150" s="53">
        <v>0</v>
      </c>
      <c r="AG150" s="53">
        <v>0</v>
      </c>
      <c r="AH150" s="53">
        <v>0</v>
      </c>
      <c r="AI150" s="53">
        <v>0</v>
      </c>
      <c r="AJ150" s="53">
        <v>0</v>
      </c>
      <c r="AK150" s="53">
        <v>0</v>
      </c>
      <c r="AL150" s="53">
        <v>0</v>
      </c>
      <c r="AM150" s="53">
        <v>0</v>
      </c>
      <c r="AN150" s="53">
        <v>0</v>
      </c>
    </row>
    <row r="151" spans="2:40" ht="15.75" x14ac:dyDescent="0.25">
      <c r="B151" s="43" t="s">
        <v>274</v>
      </c>
      <c r="C151" s="46">
        <v>0</v>
      </c>
      <c r="D151" s="47" t="s">
        <v>154</v>
      </c>
      <c r="E151" s="47" t="s">
        <v>141</v>
      </c>
      <c r="F151" s="48" t="s">
        <v>155</v>
      </c>
      <c r="G151" s="43">
        <v>2029</v>
      </c>
      <c r="H151" s="49">
        <v>135.9</v>
      </c>
      <c r="I151" s="50" t="s">
        <v>79</v>
      </c>
      <c r="J151" s="51">
        <v>747450</v>
      </c>
      <c r="K151" s="52">
        <v>96047.324999999997</v>
      </c>
      <c r="L151" s="52">
        <v>49780.17</v>
      </c>
      <c r="M151" s="52">
        <v>277303.95</v>
      </c>
      <c r="N151" s="52">
        <v>113761.89</v>
      </c>
      <c r="O151" s="52">
        <v>49780.17</v>
      </c>
      <c r="P151" s="52">
        <v>28477.845000000001</v>
      </c>
      <c r="Q151" s="52">
        <v>103521.825</v>
      </c>
      <c r="R151" s="52">
        <v>0</v>
      </c>
      <c r="S151" s="52">
        <v>28776.825000000001</v>
      </c>
      <c r="T151" s="52">
        <v>0</v>
      </c>
      <c r="U151" s="52">
        <v>29898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3">
        <v>0</v>
      </c>
      <c r="AF151" s="53">
        <v>0</v>
      </c>
      <c r="AG151" s="53">
        <v>0</v>
      </c>
      <c r="AH151" s="53">
        <v>0</v>
      </c>
      <c r="AI151" s="53">
        <v>0</v>
      </c>
      <c r="AJ151" s="53">
        <v>0</v>
      </c>
      <c r="AK151" s="53">
        <v>0</v>
      </c>
      <c r="AL151" s="53">
        <v>0</v>
      </c>
      <c r="AM151" s="53">
        <v>0</v>
      </c>
      <c r="AN151" s="53">
        <v>0</v>
      </c>
    </row>
    <row r="152" spans="2:40" ht="15.75" x14ac:dyDescent="0.25">
      <c r="B152" s="43" t="s">
        <v>274</v>
      </c>
      <c r="C152" s="46">
        <v>0</v>
      </c>
      <c r="D152" s="47" t="s">
        <v>154</v>
      </c>
      <c r="E152" s="47" t="s">
        <v>142</v>
      </c>
      <c r="F152" s="48" t="s">
        <v>155</v>
      </c>
      <c r="G152" s="43">
        <v>2029</v>
      </c>
      <c r="H152" s="49">
        <v>166.3</v>
      </c>
      <c r="I152" s="50" t="s">
        <v>79</v>
      </c>
      <c r="J152" s="51">
        <v>914650.00000000012</v>
      </c>
      <c r="K152" s="52">
        <v>117532.52500000002</v>
      </c>
      <c r="L152" s="52">
        <v>60915.69000000001</v>
      </c>
      <c r="M152" s="52">
        <v>339335.15000000008</v>
      </c>
      <c r="N152" s="52">
        <v>139209.73000000001</v>
      </c>
      <c r="O152" s="52">
        <v>60915.69000000001</v>
      </c>
      <c r="P152" s="52">
        <v>34848.165000000008</v>
      </c>
      <c r="Q152" s="52">
        <v>126679.02500000002</v>
      </c>
      <c r="R152" s="52">
        <v>0</v>
      </c>
      <c r="S152" s="52">
        <v>35214.025000000001</v>
      </c>
      <c r="T152" s="52">
        <v>0</v>
      </c>
      <c r="U152" s="52">
        <v>36586.000000000007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3">
        <v>0</v>
      </c>
      <c r="AF152" s="53">
        <v>0</v>
      </c>
      <c r="AG152" s="53">
        <v>0</v>
      </c>
      <c r="AH152" s="53">
        <v>0</v>
      </c>
      <c r="AI152" s="53">
        <v>0</v>
      </c>
      <c r="AJ152" s="53">
        <v>0</v>
      </c>
      <c r="AK152" s="53">
        <v>0</v>
      </c>
      <c r="AL152" s="53">
        <v>0</v>
      </c>
      <c r="AM152" s="53">
        <v>0</v>
      </c>
      <c r="AN152" s="53">
        <v>0</v>
      </c>
    </row>
    <row r="153" spans="2:40" ht="15.75" x14ac:dyDescent="0.25">
      <c r="B153" s="43" t="s">
        <v>274</v>
      </c>
      <c r="C153" s="46">
        <v>0</v>
      </c>
      <c r="D153" s="47" t="s">
        <v>154</v>
      </c>
      <c r="E153" s="47" t="s">
        <v>109</v>
      </c>
      <c r="F153" s="48" t="s">
        <v>155</v>
      </c>
      <c r="G153" s="43">
        <v>2029</v>
      </c>
      <c r="H153" s="49">
        <v>111</v>
      </c>
      <c r="I153" s="50" t="s">
        <v>79</v>
      </c>
      <c r="J153" s="51">
        <v>610500</v>
      </c>
      <c r="K153" s="52">
        <v>78449.25</v>
      </c>
      <c r="L153" s="52">
        <v>40659.300000000003</v>
      </c>
      <c r="M153" s="52">
        <v>226495.5</v>
      </c>
      <c r="N153" s="52">
        <v>92918.1</v>
      </c>
      <c r="O153" s="52">
        <v>40659.300000000003</v>
      </c>
      <c r="P153" s="52">
        <v>23260.05</v>
      </c>
      <c r="Q153" s="52">
        <v>84554.25</v>
      </c>
      <c r="R153" s="52">
        <v>0</v>
      </c>
      <c r="S153" s="52">
        <v>23504.25</v>
      </c>
      <c r="T153" s="52">
        <v>0</v>
      </c>
      <c r="U153" s="52">
        <v>24420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3">
        <v>0</v>
      </c>
      <c r="AF153" s="53">
        <v>0</v>
      </c>
      <c r="AG153" s="53">
        <v>0</v>
      </c>
      <c r="AH153" s="53">
        <v>0</v>
      </c>
      <c r="AI153" s="53">
        <v>0</v>
      </c>
      <c r="AJ153" s="53">
        <v>0</v>
      </c>
      <c r="AK153" s="53">
        <v>0</v>
      </c>
      <c r="AL153" s="53">
        <v>0</v>
      </c>
      <c r="AM153" s="53">
        <v>0</v>
      </c>
      <c r="AN153" s="53">
        <v>0</v>
      </c>
    </row>
    <row r="154" spans="2:40" ht="15.75" x14ac:dyDescent="0.25">
      <c r="B154" s="43" t="s">
        <v>274</v>
      </c>
      <c r="C154" s="46">
        <v>0</v>
      </c>
      <c r="D154" s="47" t="s">
        <v>154</v>
      </c>
      <c r="E154" s="47" t="s">
        <v>143</v>
      </c>
      <c r="F154" s="48" t="s">
        <v>155</v>
      </c>
      <c r="G154" s="43">
        <v>2029</v>
      </c>
      <c r="H154" s="49">
        <v>146</v>
      </c>
      <c r="I154" s="50" t="s">
        <v>79</v>
      </c>
      <c r="J154" s="51">
        <v>803000</v>
      </c>
      <c r="K154" s="52">
        <v>103185.5</v>
      </c>
      <c r="L154" s="52">
        <v>53479.8</v>
      </c>
      <c r="M154" s="52">
        <v>297913</v>
      </c>
      <c r="N154" s="52">
        <v>122216.6</v>
      </c>
      <c r="O154" s="52">
        <v>53479.8</v>
      </c>
      <c r="P154" s="52">
        <v>30594.3</v>
      </c>
      <c r="Q154" s="52">
        <v>111215.5</v>
      </c>
      <c r="R154" s="52">
        <v>0</v>
      </c>
      <c r="S154" s="52">
        <v>30915.5</v>
      </c>
      <c r="T154" s="52">
        <v>0</v>
      </c>
      <c r="U154" s="52">
        <v>32120</v>
      </c>
      <c r="V154" s="52">
        <v>0</v>
      </c>
      <c r="W154" s="52">
        <v>0</v>
      </c>
      <c r="X154" s="52">
        <v>0</v>
      </c>
      <c r="Y154" s="52">
        <v>0</v>
      </c>
      <c r="Z154" s="52">
        <v>0</v>
      </c>
      <c r="AA154" s="52">
        <v>0</v>
      </c>
      <c r="AB154" s="52">
        <v>0</v>
      </c>
      <c r="AC154" s="52">
        <v>0</v>
      </c>
      <c r="AD154" s="52">
        <v>0</v>
      </c>
      <c r="AE154" s="53">
        <v>0</v>
      </c>
      <c r="AF154" s="53">
        <v>0</v>
      </c>
      <c r="AG154" s="53">
        <v>0</v>
      </c>
      <c r="AH154" s="53">
        <v>0</v>
      </c>
      <c r="AI154" s="53">
        <v>0</v>
      </c>
      <c r="AJ154" s="53">
        <v>0</v>
      </c>
      <c r="AK154" s="53">
        <v>0</v>
      </c>
      <c r="AL154" s="53">
        <v>0</v>
      </c>
      <c r="AM154" s="53">
        <v>0</v>
      </c>
      <c r="AN154" s="53">
        <v>0</v>
      </c>
    </row>
    <row r="155" spans="2:40" ht="15.75" x14ac:dyDescent="0.25">
      <c r="B155" s="43" t="s">
        <v>274</v>
      </c>
      <c r="C155" s="46">
        <v>0</v>
      </c>
      <c r="D155" s="47" t="s">
        <v>154</v>
      </c>
      <c r="E155" s="47" t="s">
        <v>110</v>
      </c>
      <c r="F155" s="48" t="s">
        <v>155</v>
      </c>
      <c r="G155" s="43">
        <v>2029</v>
      </c>
      <c r="H155" s="49">
        <v>173</v>
      </c>
      <c r="I155" s="50" t="s">
        <v>79</v>
      </c>
      <c r="J155" s="51">
        <v>951500</v>
      </c>
      <c r="K155" s="52">
        <v>122267.75</v>
      </c>
      <c r="L155" s="52">
        <v>63369.9</v>
      </c>
      <c r="M155" s="52">
        <v>353006.5</v>
      </c>
      <c r="N155" s="52">
        <v>144818.29999999999</v>
      </c>
      <c r="O155" s="52">
        <v>63369.9</v>
      </c>
      <c r="P155" s="52">
        <v>36252.15</v>
      </c>
      <c r="Q155" s="52">
        <v>131782.75</v>
      </c>
      <c r="R155" s="52">
        <v>0</v>
      </c>
      <c r="S155" s="52">
        <v>36632.75</v>
      </c>
      <c r="T155" s="52">
        <v>0</v>
      </c>
      <c r="U155" s="52">
        <v>38060</v>
      </c>
      <c r="V155" s="52">
        <v>0</v>
      </c>
      <c r="W155" s="52">
        <v>0</v>
      </c>
      <c r="X155" s="52">
        <v>0</v>
      </c>
      <c r="Y155" s="52">
        <v>0</v>
      </c>
      <c r="Z155" s="52">
        <v>0</v>
      </c>
      <c r="AA155" s="52">
        <v>0</v>
      </c>
      <c r="AB155" s="52">
        <v>0</v>
      </c>
      <c r="AC155" s="52">
        <v>0</v>
      </c>
      <c r="AD155" s="52">
        <v>0</v>
      </c>
      <c r="AE155" s="53">
        <v>0</v>
      </c>
      <c r="AF155" s="53">
        <v>0</v>
      </c>
      <c r="AG155" s="53">
        <v>0</v>
      </c>
      <c r="AH155" s="53">
        <v>0</v>
      </c>
      <c r="AI155" s="53">
        <v>0</v>
      </c>
      <c r="AJ155" s="53">
        <v>0</v>
      </c>
      <c r="AK155" s="53">
        <v>0</v>
      </c>
      <c r="AL155" s="53">
        <v>0</v>
      </c>
      <c r="AM155" s="53">
        <v>0</v>
      </c>
      <c r="AN155" s="53">
        <v>0</v>
      </c>
    </row>
    <row r="156" spans="2:40" ht="15.75" x14ac:dyDescent="0.25">
      <c r="B156" s="43" t="s">
        <v>274</v>
      </c>
      <c r="C156" s="46">
        <v>0</v>
      </c>
      <c r="D156" s="47" t="s">
        <v>154</v>
      </c>
      <c r="E156" s="47" t="s">
        <v>111</v>
      </c>
      <c r="F156" s="48" t="s">
        <v>155</v>
      </c>
      <c r="G156" s="43">
        <v>2029</v>
      </c>
      <c r="H156" s="49">
        <v>145</v>
      </c>
      <c r="I156" s="50" t="s">
        <v>79</v>
      </c>
      <c r="J156" s="51">
        <v>797500</v>
      </c>
      <c r="K156" s="52">
        <v>102478.75</v>
      </c>
      <c r="L156" s="52">
        <v>53113.5</v>
      </c>
      <c r="M156" s="52">
        <v>295872.5</v>
      </c>
      <c r="N156" s="52">
        <v>121379.5</v>
      </c>
      <c r="O156" s="52">
        <v>53113.5</v>
      </c>
      <c r="P156" s="52">
        <v>30384.75</v>
      </c>
      <c r="Q156" s="52">
        <v>110453.75</v>
      </c>
      <c r="R156" s="52">
        <v>0</v>
      </c>
      <c r="S156" s="52">
        <v>30703.75</v>
      </c>
      <c r="T156" s="52">
        <v>0</v>
      </c>
      <c r="U156" s="52">
        <v>31900</v>
      </c>
      <c r="V156" s="52">
        <v>0</v>
      </c>
      <c r="W156" s="52">
        <v>0</v>
      </c>
      <c r="X156" s="52">
        <v>0</v>
      </c>
      <c r="Y156" s="52">
        <v>0</v>
      </c>
      <c r="Z156" s="52">
        <v>0</v>
      </c>
      <c r="AA156" s="52">
        <v>0</v>
      </c>
      <c r="AB156" s="52">
        <v>0</v>
      </c>
      <c r="AC156" s="52">
        <v>0</v>
      </c>
      <c r="AD156" s="52">
        <v>0</v>
      </c>
      <c r="AE156" s="53">
        <v>0</v>
      </c>
      <c r="AF156" s="53">
        <v>0</v>
      </c>
      <c r="AG156" s="53">
        <v>0</v>
      </c>
      <c r="AH156" s="53">
        <v>0</v>
      </c>
      <c r="AI156" s="53">
        <v>0</v>
      </c>
      <c r="AJ156" s="53">
        <v>0</v>
      </c>
      <c r="AK156" s="53">
        <v>0</v>
      </c>
      <c r="AL156" s="53">
        <v>0</v>
      </c>
      <c r="AM156" s="53">
        <v>0</v>
      </c>
      <c r="AN156" s="53">
        <v>0</v>
      </c>
    </row>
    <row r="157" spans="2:40" ht="31.5" x14ac:dyDescent="0.25">
      <c r="B157" s="43" t="s">
        <v>274</v>
      </c>
      <c r="C157" s="46">
        <v>0</v>
      </c>
      <c r="D157" s="47" t="s">
        <v>156</v>
      </c>
      <c r="E157" s="47" t="s">
        <v>98</v>
      </c>
      <c r="F157" s="48" t="s">
        <v>83</v>
      </c>
      <c r="G157" s="43">
        <v>2029</v>
      </c>
      <c r="H157" s="49">
        <v>366</v>
      </c>
      <c r="I157" s="50" t="s">
        <v>79</v>
      </c>
      <c r="J157" s="51">
        <v>1464000</v>
      </c>
      <c r="K157" s="52">
        <v>97502.399999999994</v>
      </c>
      <c r="L157" s="52">
        <v>167188.79999999999</v>
      </c>
      <c r="M157" s="52">
        <v>697303.2</v>
      </c>
      <c r="N157" s="52">
        <v>83594.399999999994</v>
      </c>
      <c r="O157" s="52">
        <v>167188.79999999999</v>
      </c>
      <c r="P157" s="52">
        <v>83594.399999999994</v>
      </c>
      <c r="Q157" s="52">
        <v>111264</v>
      </c>
      <c r="R157" s="52">
        <v>0</v>
      </c>
      <c r="S157" s="52">
        <v>56364</v>
      </c>
      <c r="T157" s="52">
        <v>0</v>
      </c>
      <c r="U157" s="52">
        <v>58560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3">
        <v>0</v>
      </c>
      <c r="AF157" s="53">
        <v>0</v>
      </c>
      <c r="AG157" s="53">
        <v>0</v>
      </c>
      <c r="AH157" s="53">
        <v>0</v>
      </c>
      <c r="AI157" s="53">
        <v>0</v>
      </c>
      <c r="AJ157" s="53">
        <v>0</v>
      </c>
      <c r="AK157" s="53">
        <v>0</v>
      </c>
      <c r="AL157" s="53">
        <v>0</v>
      </c>
      <c r="AM157" s="53">
        <v>0</v>
      </c>
      <c r="AN157" s="53">
        <v>0</v>
      </c>
    </row>
    <row r="158" spans="2:40" ht="15.75" x14ac:dyDescent="0.25">
      <c r="B158" s="43" t="s">
        <v>274</v>
      </c>
      <c r="C158" s="46">
        <v>0</v>
      </c>
      <c r="D158" s="47" t="s">
        <v>156</v>
      </c>
      <c r="E158" s="47" t="s">
        <v>125</v>
      </c>
      <c r="F158" s="48" t="s">
        <v>83</v>
      </c>
      <c r="G158" s="43">
        <v>2029</v>
      </c>
      <c r="H158" s="49">
        <v>72</v>
      </c>
      <c r="I158" s="50" t="s">
        <v>79</v>
      </c>
      <c r="J158" s="51">
        <v>288000</v>
      </c>
      <c r="K158" s="52">
        <v>19180.8</v>
      </c>
      <c r="L158" s="52">
        <v>32889.599999999999</v>
      </c>
      <c r="M158" s="52">
        <v>137174.39999999999</v>
      </c>
      <c r="N158" s="52">
        <v>16444.8</v>
      </c>
      <c r="O158" s="52">
        <v>32889.599999999999</v>
      </c>
      <c r="P158" s="52">
        <v>16444.8</v>
      </c>
      <c r="Q158" s="52">
        <v>21888</v>
      </c>
      <c r="R158" s="52">
        <v>0</v>
      </c>
      <c r="S158" s="52">
        <v>11088</v>
      </c>
      <c r="T158" s="52">
        <v>0</v>
      </c>
      <c r="U158" s="52">
        <v>11520</v>
      </c>
      <c r="V158" s="52">
        <v>0</v>
      </c>
      <c r="W158" s="52">
        <v>0</v>
      </c>
      <c r="X158" s="52">
        <v>0</v>
      </c>
      <c r="Y158" s="52">
        <v>0</v>
      </c>
      <c r="Z158" s="52">
        <v>0</v>
      </c>
      <c r="AA158" s="52">
        <v>0</v>
      </c>
      <c r="AB158" s="52">
        <v>0</v>
      </c>
      <c r="AC158" s="52">
        <v>0</v>
      </c>
      <c r="AD158" s="52">
        <v>0</v>
      </c>
      <c r="AE158" s="53">
        <v>0</v>
      </c>
      <c r="AF158" s="53">
        <v>0</v>
      </c>
      <c r="AG158" s="53">
        <v>0</v>
      </c>
      <c r="AH158" s="53">
        <v>0</v>
      </c>
      <c r="AI158" s="53">
        <v>0</v>
      </c>
      <c r="AJ158" s="53">
        <v>0</v>
      </c>
      <c r="AK158" s="53">
        <v>0</v>
      </c>
      <c r="AL158" s="53">
        <v>0</v>
      </c>
      <c r="AM158" s="53">
        <v>0</v>
      </c>
      <c r="AN158" s="53">
        <v>0</v>
      </c>
    </row>
    <row r="159" spans="2:40" ht="15.75" x14ac:dyDescent="0.25">
      <c r="B159" s="43" t="s">
        <v>274</v>
      </c>
      <c r="C159" s="46">
        <v>0</v>
      </c>
      <c r="D159" s="47" t="s">
        <v>156</v>
      </c>
      <c r="E159" s="47" t="s">
        <v>126</v>
      </c>
      <c r="F159" s="48" t="s">
        <v>83</v>
      </c>
      <c r="G159" s="43">
        <v>2029</v>
      </c>
      <c r="H159" s="49">
        <v>72</v>
      </c>
      <c r="I159" s="50" t="s">
        <v>79</v>
      </c>
      <c r="J159" s="51">
        <v>288000</v>
      </c>
      <c r="K159" s="52">
        <v>19180.8</v>
      </c>
      <c r="L159" s="52">
        <v>32889.599999999999</v>
      </c>
      <c r="M159" s="52">
        <v>137174.39999999999</v>
      </c>
      <c r="N159" s="52">
        <v>16444.8</v>
      </c>
      <c r="O159" s="52">
        <v>32889.599999999999</v>
      </c>
      <c r="P159" s="52">
        <v>16444.8</v>
      </c>
      <c r="Q159" s="52">
        <v>21888</v>
      </c>
      <c r="R159" s="52">
        <v>0</v>
      </c>
      <c r="S159" s="52">
        <v>11088</v>
      </c>
      <c r="T159" s="52">
        <v>0</v>
      </c>
      <c r="U159" s="52">
        <v>11520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0</v>
      </c>
      <c r="AC159" s="52">
        <v>0</v>
      </c>
      <c r="AD159" s="52">
        <v>0</v>
      </c>
      <c r="AE159" s="53">
        <v>0</v>
      </c>
      <c r="AF159" s="53">
        <v>0</v>
      </c>
      <c r="AG159" s="53">
        <v>0</v>
      </c>
      <c r="AH159" s="53">
        <v>0</v>
      </c>
      <c r="AI159" s="53">
        <v>0</v>
      </c>
      <c r="AJ159" s="53">
        <v>0</v>
      </c>
      <c r="AK159" s="53">
        <v>0</v>
      </c>
      <c r="AL159" s="53">
        <v>0</v>
      </c>
      <c r="AM159" s="53">
        <v>0</v>
      </c>
      <c r="AN159" s="53">
        <v>0</v>
      </c>
    </row>
    <row r="160" spans="2:40" ht="15.75" x14ac:dyDescent="0.25">
      <c r="B160" s="43" t="s">
        <v>274</v>
      </c>
      <c r="C160" s="46">
        <v>0</v>
      </c>
      <c r="D160" s="47" t="s">
        <v>156</v>
      </c>
      <c r="E160" s="47" t="s">
        <v>127</v>
      </c>
      <c r="F160" s="48" t="s">
        <v>83</v>
      </c>
      <c r="G160" s="43">
        <v>2029</v>
      </c>
      <c r="H160" s="49">
        <v>320</v>
      </c>
      <c r="I160" s="50" t="s">
        <v>79</v>
      </c>
      <c r="J160" s="51">
        <v>1280000</v>
      </c>
      <c r="K160" s="52">
        <v>85248</v>
      </c>
      <c r="L160" s="52">
        <v>146176</v>
      </c>
      <c r="M160" s="52">
        <v>609664</v>
      </c>
      <c r="N160" s="52">
        <v>73088</v>
      </c>
      <c r="O160" s="52">
        <v>146176</v>
      </c>
      <c r="P160" s="52">
        <v>73088</v>
      </c>
      <c r="Q160" s="52">
        <v>97280</v>
      </c>
      <c r="R160" s="52">
        <v>0</v>
      </c>
      <c r="S160" s="52">
        <v>49280</v>
      </c>
      <c r="T160" s="52">
        <v>0</v>
      </c>
      <c r="U160" s="52">
        <v>51200</v>
      </c>
      <c r="V160" s="52">
        <v>0</v>
      </c>
      <c r="W160" s="52">
        <v>0</v>
      </c>
      <c r="X160" s="52">
        <v>0</v>
      </c>
      <c r="Y160" s="52">
        <v>0</v>
      </c>
      <c r="Z160" s="52">
        <v>0</v>
      </c>
      <c r="AA160" s="52">
        <v>0</v>
      </c>
      <c r="AB160" s="52">
        <v>0</v>
      </c>
      <c r="AC160" s="52">
        <v>0</v>
      </c>
      <c r="AD160" s="52">
        <v>0</v>
      </c>
      <c r="AE160" s="53">
        <v>0</v>
      </c>
      <c r="AF160" s="53">
        <v>0</v>
      </c>
      <c r="AG160" s="53">
        <v>0</v>
      </c>
      <c r="AH160" s="53">
        <v>0</v>
      </c>
      <c r="AI160" s="53">
        <v>0</v>
      </c>
      <c r="AJ160" s="53">
        <v>0</v>
      </c>
      <c r="AK160" s="53">
        <v>0</v>
      </c>
      <c r="AL160" s="53">
        <v>0</v>
      </c>
      <c r="AM160" s="53">
        <v>0</v>
      </c>
      <c r="AN160" s="53">
        <v>0</v>
      </c>
    </row>
    <row r="161" spans="2:40" ht="15.75" x14ac:dyDescent="0.25">
      <c r="B161" s="43" t="s">
        <v>274</v>
      </c>
      <c r="C161" s="46">
        <v>0</v>
      </c>
      <c r="D161" s="47" t="s">
        <v>156</v>
      </c>
      <c r="E161" s="47" t="s">
        <v>128</v>
      </c>
      <c r="F161" s="48" t="s">
        <v>83</v>
      </c>
      <c r="G161" s="43">
        <v>2029</v>
      </c>
      <c r="H161" s="49">
        <v>186</v>
      </c>
      <c r="I161" s="50" t="s">
        <v>79</v>
      </c>
      <c r="J161" s="51">
        <v>744000</v>
      </c>
      <c r="K161" s="52">
        <v>49550.400000000001</v>
      </c>
      <c r="L161" s="52">
        <v>84964.800000000003</v>
      </c>
      <c r="M161" s="52">
        <v>354367.2</v>
      </c>
      <c r="N161" s="52">
        <v>42482.400000000001</v>
      </c>
      <c r="O161" s="52">
        <v>84964.800000000003</v>
      </c>
      <c r="P161" s="52">
        <v>42482.400000000001</v>
      </c>
      <c r="Q161" s="52">
        <v>56544</v>
      </c>
      <c r="R161" s="52">
        <v>0</v>
      </c>
      <c r="S161" s="52">
        <v>28644</v>
      </c>
      <c r="T161" s="52">
        <v>0</v>
      </c>
      <c r="U161" s="52">
        <v>29760</v>
      </c>
      <c r="V161" s="52">
        <v>0</v>
      </c>
      <c r="W161" s="52">
        <v>0</v>
      </c>
      <c r="X161" s="52">
        <v>0</v>
      </c>
      <c r="Y161" s="52">
        <v>0</v>
      </c>
      <c r="Z161" s="52">
        <v>0</v>
      </c>
      <c r="AA161" s="52">
        <v>0</v>
      </c>
      <c r="AB161" s="52">
        <v>0</v>
      </c>
      <c r="AC161" s="52">
        <v>0</v>
      </c>
      <c r="AD161" s="52">
        <v>0</v>
      </c>
      <c r="AE161" s="53">
        <v>0</v>
      </c>
      <c r="AF161" s="53">
        <v>0</v>
      </c>
      <c r="AG161" s="53">
        <v>0</v>
      </c>
      <c r="AH161" s="53">
        <v>0</v>
      </c>
      <c r="AI161" s="53">
        <v>0</v>
      </c>
      <c r="AJ161" s="53">
        <v>0</v>
      </c>
      <c r="AK161" s="53">
        <v>0</v>
      </c>
      <c r="AL161" s="53">
        <v>0</v>
      </c>
      <c r="AM161" s="53">
        <v>0</v>
      </c>
      <c r="AN161" s="53">
        <v>0</v>
      </c>
    </row>
    <row r="162" spans="2:40" ht="15.75" x14ac:dyDescent="0.25">
      <c r="B162" s="43" t="s">
        <v>274</v>
      </c>
      <c r="C162" s="46">
        <v>0</v>
      </c>
      <c r="D162" s="47" t="s">
        <v>157</v>
      </c>
      <c r="E162" s="47" t="s">
        <v>130</v>
      </c>
      <c r="F162" s="48" t="s">
        <v>78</v>
      </c>
      <c r="G162" s="43">
        <v>2029</v>
      </c>
      <c r="H162" s="49">
        <v>205</v>
      </c>
      <c r="I162" s="50" t="s">
        <v>79</v>
      </c>
      <c r="J162" s="51">
        <v>820000</v>
      </c>
      <c r="K162" s="52">
        <v>62484</v>
      </c>
      <c r="L162" s="52">
        <v>62484</v>
      </c>
      <c r="M162" s="52">
        <v>327835.99999999994</v>
      </c>
      <c r="N162" s="52">
        <v>163917.99999999997</v>
      </c>
      <c r="O162" s="52">
        <v>62484</v>
      </c>
      <c r="P162" s="52">
        <v>39032</v>
      </c>
      <c r="Q162" s="52">
        <v>70192</v>
      </c>
      <c r="R162" s="52">
        <v>0</v>
      </c>
      <c r="S162" s="52">
        <v>31570</v>
      </c>
      <c r="T162" s="52">
        <v>0</v>
      </c>
      <c r="U162" s="52">
        <v>32800</v>
      </c>
      <c r="V162" s="52">
        <v>0</v>
      </c>
      <c r="W162" s="52">
        <v>0</v>
      </c>
      <c r="X162" s="52">
        <v>0</v>
      </c>
      <c r="Y162" s="52">
        <v>0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3">
        <v>0</v>
      </c>
      <c r="AF162" s="53">
        <v>0</v>
      </c>
      <c r="AG162" s="53">
        <v>0</v>
      </c>
      <c r="AH162" s="53">
        <v>0</v>
      </c>
      <c r="AI162" s="53">
        <v>0</v>
      </c>
      <c r="AJ162" s="53">
        <v>0</v>
      </c>
      <c r="AK162" s="53">
        <v>0</v>
      </c>
      <c r="AL162" s="53">
        <v>0</v>
      </c>
      <c r="AM162" s="53">
        <v>0</v>
      </c>
      <c r="AN162" s="53">
        <v>0</v>
      </c>
    </row>
    <row r="163" spans="2:40" ht="15.75" x14ac:dyDescent="0.25">
      <c r="B163" s="43" t="s">
        <v>274</v>
      </c>
      <c r="C163" s="46">
        <v>0</v>
      </c>
      <c r="D163" s="47" t="s">
        <v>158</v>
      </c>
      <c r="E163" s="47" t="s">
        <v>114</v>
      </c>
      <c r="F163" s="48" t="s">
        <v>78</v>
      </c>
      <c r="G163" s="43">
        <v>2029</v>
      </c>
      <c r="H163" s="49">
        <v>138</v>
      </c>
      <c r="I163" s="50" t="s">
        <v>79</v>
      </c>
      <c r="J163" s="51">
        <v>552000</v>
      </c>
      <c r="K163" s="52">
        <v>42062.400000000001</v>
      </c>
      <c r="L163" s="52">
        <v>42062.400000000001</v>
      </c>
      <c r="M163" s="52">
        <v>220689.6</v>
      </c>
      <c r="N163" s="52">
        <v>110344.8</v>
      </c>
      <c r="O163" s="52">
        <v>42062.400000000001</v>
      </c>
      <c r="P163" s="52">
        <v>26275.200000000001</v>
      </c>
      <c r="Q163" s="52">
        <v>47251.199999999997</v>
      </c>
      <c r="R163" s="52">
        <v>0</v>
      </c>
      <c r="S163" s="52">
        <v>21252</v>
      </c>
      <c r="T163" s="52">
        <v>0</v>
      </c>
      <c r="U163" s="52">
        <v>22080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3">
        <v>0</v>
      </c>
      <c r="AF163" s="53">
        <v>0</v>
      </c>
      <c r="AG163" s="53">
        <v>0</v>
      </c>
      <c r="AH163" s="53">
        <v>0</v>
      </c>
      <c r="AI163" s="53">
        <v>0</v>
      </c>
      <c r="AJ163" s="53">
        <v>0</v>
      </c>
      <c r="AK163" s="53">
        <v>0</v>
      </c>
      <c r="AL163" s="53">
        <v>0</v>
      </c>
      <c r="AM163" s="53">
        <v>0</v>
      </c>
      <c r="AN163" s="53">
        <v>0</v>
      </c>
    </row>
    <row r="164" spans="2:40" ht="15.75" x14ac:dyDescent="0.25">
      <c r="B164" s="43" t="s">
        <v>274</v>
      </c>
      <c r="C164" s="46">
        <v>0</v>
      </c>
      <c r="D164" s="47" t="s">
        <v>158</v>
      </c>
      <c r="E164" s="47" t="s">
        <v>92</v>
      </c>
      <c r="F164" s="48" t="s">
        <v>78</v>
      </c>
      <c r="G164" s="43">
        <v>2029</v>
      </c>
      <c r="H164" s="49">
        <v>150</v>
      </c>
      <c r="I164" s="50" t="s">
        <v>79</v>
      </c>
      <c r="J164" s="51">
        <v>600000</v>
      </c>
      <c r="K164" s="52">
        <v>45720</v>
      </c>
      <c r="L164" s="52">
        <v>45720</v>
      </c>
      <c r="M164" s="52">
        <v>239879.99999999997</v>
      </c>
      <c r="N164" s="52">
        <v>119939.99999999999</v>
      </c>
      <c r="O164" s="52">
        <v>45720</v>
      </c>
      <c r="P164" s="52">
        <v>28560</v>
      </c>
      <c r="Q164" s="52">
        <v>51360</v>
      </c>
      <c r="R164" s="52">
        <v>0</v>
      </c>
      <c r="S164" s="52">
        <v>23100</v>
      </c>
      <c r="T164" s="52">
        <v>0</v>
      </c>
      <c r="U164" s="52">
        <v>24000</v>
      </c>
      <c r="V164" s="52">
        <v>0</v>
      </c>
      <c r="W164" s="52">
        <v>0</v>
      </c>
      <c r="X164" s="52">
        <v>0</v>
      </c>
      <c r="Y164" s="52">
        <v>0</v>
      </c>
      <c r="Z164" s="52">
        <v>0</v>
      </c>
      <c r="AA164" s="52">
        <v>0</v>
      </c>
      <c r="AB164" s="52">
        <v>0</v>
      </c>
      <c r="AC164" s="52">
        <v>0</v>
      </c>
      <c r="AD164" s="52">
        <v>0</v>
      </c>
      <c r="AE164" s="53">
        <v>0</v>
      </c>
      <c r="AF164" s="53">
        <v>0</v>
      </c>
      <c r="AG164" s="53">
        <v>0</v>
      </c>
      <c r="AH164" s="53">
        <v>0</v>
      </c>
      <c r="AI164" s="53">
        <v>0</v>
      </c>
      <c r="AJ164" s="53">
        <v>0</v>
      </c>
      <c r="AK164" s="53">
        <v>0</v>
      </c>
      <c r="AL164" s="53">
        <v>0</v>
      </c>
      <c r="AM164" s="53">
        <v>0</v>
      </c>
      <c r="AN164" s="53">
        <v>0</v>
      </c>
    </row>
    <row r="165" spans="2:40" ht="15.75" x14ac:dyDescent="0.25">
      <c r="B165" s="43" t="s">
        <v>274</v>
      </c>
      <c r="C165" s="46">
        <v>0</v>
      </c>
      <c r="D165" s="47" t="s">
        <v>158</v>
      </c>
      <c r="E165" s="47" t="s">
        <v>93</v>
      </c>
      <c r="F165" s="48" t="s">
        <v>78</v>
      </c>
      <c r="G165" s="43">
        <v>2029</v>
      </c>
      <c r="H165" s="49">
        <v>292</v>
      </c>
      <c r="I165" s="50" t="s">
        <v>79</v>
      </c>
      <c r="J165" s="51">
        <v>1168000</v>
      </c>
      <c r="K165" s="52">
        <v>89001.600000000006</v>
      </c>
      <c r="L165" s="52">
        <v>89001.600000000006</v>
      </c>
      <c r="M165" s="52">
        <v>466966.4</v>
      </c>
      <c r="N165" s="52">
        <v>233483.2</v>
      </c>
      <c r="O165" s="52">
        <v>89001.600000000006</v>
      </c>
      <c r="P165" s="52">
        <v>55596.800000000003</v>
      </c>
      <c r="Q165" s="52">
        <v>99980.800000000003</v>
      </c>
      <c r="R165" s="52">
        <v>0</v>
      </c>
      <c r="S165" s="52">
        <v>44968</v>
      </c>
      <c r="T165" s="52">
        <v>0</v>
      </c>
      <c r="U165" s="52">
        <v>46720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3">
        <v>0</v>
      </c>
      <c r="AF165" s="53">
        <v>0</v>
      </c>
      <c r="AG165" s="53">
        <v>0</v>
      </c>
      <c r="AH165" s="53">
        <v>0</v>
      </c>
      <c r="AI165" s="53">
        <v>0</v>
      </c>
      <c r="AJ165" s="53">
        <v>0</v>
      </c>
      <c r="AK165" s="53">
        <v>0</v>
      </c>
      <c r="AL165" s="53">
        <v>0</v>
      </c>
      <c r="AM165" s="53">
        <v>0</v>
      </c>
      <c r="AN165" s="53">
        <v>0</v>
      </c>
    </row>
    <row r="166" spans="2:40" ht="15.75" x14ac:dyDescent="0.25">
      <c r="B166" s="43" t="s">
        <v>274</v>
      </c>
      <c r="C166" s="46">
        <v>0</v>
      </c>
      <c r="D166" s="47" t="s">
        <v>158</v>
      </c>
      <c r="E166" s="47" t="s">
        <v>133</v>
      </c>
      <c r="F166" s="48" t="s">
        <v>78</v>
      </c>
      <c r="G166" s="43">
        <v>2029</v>
      </c>
      <c r="H166" s="49">
        <v>66</v>
      </c>
      <c r="I166" s="50" t="s">
        <v>79</v>
      </c>
      <c r="J166" s="51">
        <v>264000</v>
      </c>
      <c r="K166" s="52">
        <v>20116.8</v>
      </c>
      <c r="L166" s="52">
        <v>20116.8</v>
      </c>
      <c r="M166" s="52">
        <v>105547.2</v>
      </c>
      <c r="N166" s="52">
        <v>52773.599999999999</v>
      </c>
      <c r="O166" s="52">
        <v>20116.8</v>
      </c>
      <c r="P166" s="52">
        <v>12566.4</v>
      </c>
      <c r="Q166" s="52">
        <v>22598.400000000001</v>
      </c>
      <c r="R166" s="52">
        <v>0</v>
      </c>
      <c r="S166" s="52">
        <v>10164</v>
      </c>
      <c r="T166" s="52">
        <v>0</v>
      </c>
      <c r="U166" s="52">
        <v>10560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3">
        <v>0</v>
      </c>
      <c r="AF166" s="53">
        <v>0</v>
      </c>
      <c r="AG166" s="53">
        <v>0</v>
      </c>
      <c r="AH166" s="53">
        <v>0</v>
      </c>
      <c r="AI166" s="53">
        <v>0</v>
      </c>
      <c r="AJ166" s="53">
        <v>0</v>
      </c>
      <c r="AK166" s="53">
        <v>0</v>
      </c>
      <c r="AL166" s="53">
        <v>0</v>
      </c>
      <c r="AM166" s="53">
        <v>0</v>
      </c>
      <c r="AN166" s="53">
        <v>0</v>
      </c>
    </row>
    <row r="167" spans="2:40" ht="15.75" x14ac:dyDescent="0.25">
      <c r="B167" s="43" t="s">
        <v>274</v>
      </c>
      <c r="C167" s="46">
        <v>0</v>
      </c>
      <c r="D167" s="47" t="s">
        <v>159</v>
      </c>
      <c r="E167" s="47" t="s">
        <v>77</v>
      </c>
      <c r="F167" s="48" t="s">
        <v>78</v>
      </c>
      <c r="G167" s="43">
        <v>2030</v>
      </c>
      <c r="H167" s="49">
        <v>116</v>
      </c>
      <c r="I167" s="50" t="s">
        <v>79</v>
      </c>
      <c r="J167" s="51">
        <v>464000</v>
      </c>
      <c r="K167" s="52">
        <v>35356.800000000003</v>
      </c>
      <c r="L167" s="52">
        <v>35356.800000000003</v>
      </c>
      <c r="M167" s="52">
        <v>185507.20000000001</v>
      </c>
      <c r="N167" s="52">
        <v>92753.600000000006</v>
      </c>
      <c r="O167" s="52">
        <v>35356.800000000003</v>
      </c>
      <c r="P167" s="52">
        <v>22086.400000000001</v>
      </c>
      <c r="Q167" s="52">
        <v>39718.400000000001</v>
      </c>
      <c r="R167" s="52">
        <v>0</v>
      </c>
      <c r="S167" s="52">
        <v>17864</v>
      </c>
      <c r="T167" s="52">
        <v>0</v>
      </c>
      <c r="U167" s="52">
        <v>18560</v>
      </c>
      <c r="V167" s="52">
        <v>0</v>
      </c>
      <c r="W167" s="52">
        <v>0</v>
      </c>
      <c r="X167" s="52">
        <v>0</v>
      </c>
      <c r="Y167" s="52">
        <v>0</v>
      </c>
      <c r="Z167" s="52">
        <v>0</v>
      </c>
      <c r="AA167" s="52">
        <v>0</v>
      </c>
      <c r="AB167" s="52">
        <v>0</v>
      </c>
      <c r="AC167" s="52">
        <v>0</v>
      </c>
      <c r="AD167" s="52">
        <v>0</v>
      </c>
      <c r="AE167" s="53">
        <v>0</v>
      </c>
      <c r="AF167" s="53">
        <v>0</v>
      </c>
      <c r="AG167" s="53">
        <v>0</v>
      </c>
      <c r="AH167" s="53">
        <v>0</v>
      </c>
      <c r="AI167" s="53">
        <v>0</v>
      </c>
      <c r="AJ167" s="53">
        <v>0</v>
      </c>
      <c r="AK167" s="53">
        <v>0</v>
      </c>
      <c r="AL167" s="53">
        <v>0</v>
      </c>
      <c r="AM167" s="53">
        <v>0</v>
      </c>
      <c r="AN167" s="53">
        <v>0</v>
      </c>
    </row>
    <row r="168" spans="2:40" ht="15.75" x14ac:dyDescent="0.25">
      <c r="B168" s="43" t="s">
        <v>274</v>
      </c>
      <c r="C168" s="46">
        <v>0</v>
      </c>
      <c r="D168" s="47" t="s">
        <v>159</v>
      </c>
      <c r="E168" s="47" t="s">
        <v>80</v>
      </c>
      <c r="F168" s="48" t="s">
        <v>78</v>
      </c>
      <c r="G168" s="43">
        <v>2030</v>
      </c>
      <c r="H168" s="49">
        <v>123</v>
      </c>
      <c r="I168" s="50" t="s">
        <v>79</v>
      </c>
      <c r="J168" s="51">
        <v>492000</v>
      </c>
      <c r="K168" s="52">
        <v>37490.400000000001</v>
      </c>
      <c r="L168" s="52">
        <v>37490.400000000001</v>
      </c>
      <c r="M168" s="52">
        <v>196701.6</v>
      </c>
      <c r="N168" s="52">
        <v>98350.8</v>
      </c>
      <c r="O168" s="52">
        <v>37490.400000000001</v>
      </c>
      <c r="P168" s="52">
        <v>23419.200000000001</v>
      </c>
      <c r="Q168" s="52">
        <v>42115.199999999997</v>
      </c>
      <c r="R168" s="52">
        <v>0</v>
      </c>
      <c r="S168" s="52">
        <v>18942</v>
      </c>
      <c r="T168" s="52">
        <v>0</v>
      </c>
      <c r="U168" s="52">
        <v>19680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3">
        <v>0</v>
      </c>
      <c r="AF168" s="53">
        <v>0</v>
      </c>
      <c r="AG168" s="53">
        <v>0</v>
      </c>
      <c r="AH168" s="53">
        <v>0</v>
      </c>
      <c r="AI168" s="53">
        <v>0</v>
      </c>
      <c r="AJ168" s="53">
        <v>0</v>
      </c>
      <c r="AK168" s="53">
        <v>0</v>
      </c>
      <c r="AL168" s="53">
        <v>0</v>
      </c>
      <c r="AM168" s="53">
        <v>0</v>
      </c>
      <c r="AN168" s="53">
        <v>0</v>
      </c>
    </row>
    <row r="169" spans="2:40" ht="15.75" x14ac:dyDescent="0.25">
      <c r="B169" s="43" t="s">
        <v>274</v>
      </c>
      <c r="C169" s="46">
        <v>0</v>
      </c>
      <c r="D169" s="47" t="s">
        <v>160</v>
      </c>
      <c r="E169" s="47" t="s">
        <v>95</v>
      </c>
      <c r="F169" s="48" t="s">
        <v>78</v>
      </c>
      <c r="G169" s="43">
        <v>2030</v>
      </c>
      <c r="H169" s="49">
        <v>690</v>
      </c>
      <c r="I169" s="50" t="s">
        <v>79</v>
      </c>
      <c r="J169" s="51">
        <v>2760000</v>
      </c>
      <c r="K169" s="52">
        <v>210312</v>
      </c>
      <c r="L169" s="52">
        <v>210312</v>
      </c>
      <c r="M169" s="52">
        <v>1103447.9999999998</v>
      </c>
      <c r="N169" s="52">
        <v>551723.99999999988</v>
      </c>
      <c r="O169" s="52">
        <v>210312</v>
      </c>
      <c r="P169" s="52">
        <v>131376</v>
      </c>
      <c r="Q169" s="52">
        <v>236256</v>
      </c>
      <c r="R169" s="52">
        <v>0</v>
      </c>
      <c r="S169" s="52">
        <v>106260</v>
      </c>
      <c r="T169" s="52">
        <v>0</v>
      </c>
      <c r="U169" s="52">
        <v>110400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3">
        <v>0</v>
      </c>
      <c r="AF169" s="53">
        <v>0</v>
      </c>
      <c r="AG169" s="53">
        <v>0</v>
      </c>
      <c r="AH169" s="53">
        <v>0</v>
      </c>
      <c r="AI169" s="53">
        <v>0</v>
      </c>
      <c r="AJ169" s="53">
        <v>0</v>
      </c>
      <c r="AK169" s="53">
        <v>0</v>
      </c>
      <c r="AL169" s="53">
        <v>0</v>
      </c>
      <c r="AM169" s="53">
        <v>0</v>
      </c>
      <c r="AN169" s="53">
        <v>0</v>
      </c>
    </row>
    <row r="170" spans="2:40" ht="15.75" x14ac:dyDescent="0.25">
      <c r="B170" s="43" t="s">
        <v>274</v>
      </c>
      <c r="C170" s="46">
        <v>0</v>
      </c>
      <c r="D170" s="47" t="s">
        <v>160</v>
      </c>
      <c r="E170" s="47" t="s">
        <v>86</v>
      </c>
      <c r="F170" s="48" t="s">
        <v>78</v>
      </c>
      <c r="G170" s="43">
        <v>2030</v>
      </c>
      <c r="H170" s="49">
        <v>151</v>
      </c>
      <c r="I170" s="50" t="s">
        <v>79</v>
      </c>
      <c r="J170" s="51">
        <v>604000</v>
      </c>
      <c r="K170" s="52">
        <v>46024.800000000003</v>
      </c>
      <c r="L170" s="52">
        <v>46024.800000000003</v>
      </c>
      <c r="M170" s="52">
        <v>241479.19999999995</v>
      </c>
      <c r="N170" s="52">
        <v>120739.59999999998</v>
      </c>
      <c r="O170" s="52">
        <v>46024.800000000003</v>
      </c>
      <c r="P170" s="52">
        <v>28750.400000000001</v>
      </c>
      <c r="Q170" s="52">
        <v>51702.400000000001</v>
      </c>
      <c r="R170" s="52">
        <v>0</v>
      </c>
      <c r="S170" s="52">
        <v>23254</v>
      </c>
      <c r="T170" s="52">
        <v>0</v>
      </c>
      <c r="U170" s="52">
        <v>24160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3">
        <v>0</v>
      </c>
      <c r="AF170" s="53">
        <v>0</v>
      </c>
      <c r="AG170" s="53">
        <v>0</v>
      </c>
      <c r="AH170" s="53">
        <v>0</v>
      </c>
      <c r="AI170" s="53">
        <v>0</v>
      </c>
      <c r="AJ170" s="53">
        <v>0</v>
      </c>
      <c r="AK170" s="53">
        <v>0</v>
      </c>
      <c r="AL170" s="53">
        <v>0</v>
      </c>
      <c r="AM170" s="53">
        <v>0</v>
      </c>
      <c r="AN170" s="53">
        <v>0</v>
      </c>
    </row>
    <row r="171" spans="2:40" ht="15.75" x14ac:dyDescent="0.25">
      <c r="B171" s="43" t="s">
        <v>274</v>
      </c>
      <c r="C171" s="46">
        <v>0</v>
      </c>
      <c r="D171" s="47" t="s">
        <v>160</v>
      </c>
      <c r="E171" s="47" t="s">
        <v>82</v>
      </c>
      <c r="F171" s="48" t="s">
        <v>78</v>
      </c>
      <c r="G171" s="43">
        <v>2030</v>
      </c>
      <c r="H171" s="49">
        <v>211</v>
      </c>
      <c r="I171" s="50" t="s">
        <v>79</v>
      </c>
      <c r="J171" s="51">
        <v>844000</v>
      </c>
      <c r="K171" s="52">
        <v>64312.800000000003</v>
      </c>
      <c r="L171" s="52">
        <v>64312.800000000003</v>
      </c>
      <c r="M171" s="52">
        <v>337431.2</v>
      </c>
      <c r="N171" s="52">
        <v>168715.6</v>
      </c>
      <c r="O171" s="52">
        <v>64312.800000000003</v>
      </c>
      <c r="P171" s="52">
        <v>40174.400000000001</v>
      </c>
      <c r="Q171" s="52">
        <v>72246.399999999994</v>
      </c>
      <c r="R171" s="52">
        <v>0</v>
      </c>
      <c r="S171" s="52">
        <v>32494</v>
      </c>
      <c r="T171" s="52">
        <v>0</v>
      </c>
      <c r="U171" s="52">
        <v>33760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3">
        <v>0</v>
      </c>
      <c r="AF171" s="53">
        <v>0</v>
      </c>
      <c r="AG171" s="53">
        <v>0</v>
      </c>
      <c r="AH171" s="53">
        <v>0</v>
      </c>
      <c r="AI171" s="53">
        <v>0</v>
      </c>
      <c r="AJ171" s="53">
        <v>0</v>
      </c>
      <c r="AK171" s="53">
        <v>0</v>
      </c>
      <c r="AL171" s="53">
        <v>0</v>
      </c>
      <c r="AM171" s="53">
        <v>0</v>
      </c>
      <c r="AN171" s="53">
        <v>0</v>
      </c>
    </row>
    <row r="172" spans="2:40" ht="15.75" x14ac:dyDescent="0.25">
      <c r="B172" s="43" t="s">
        <v>274</v>
      </c>
      <c r="C172" s="46">
        <v>0</v>
      </c>
      <c r="D172" s="47" t="s">
        <v>160</v>
      </c>
      <c r="E172" s="47" t="s">
        <v>87</v>
      </c>
      <c r="F172" s="48" t="s">
        <v>78</v>
      </c>
      <c r="G172" s="43">
        <v>2030</v>
      </c>
      <c r="H172" s="49">
        <v>103</v>
      </c>
      <c r="I172" s="50" t="s">
        <v>79</v>
      </c>
      <c r="J172" s="51">
        <v>412000</v>
      </c>
      <c r="K172" s="52">
        <v>31394.400000000001</v>
      </c>
      <c r="L172" s="52">
        <v>31394.400000000001</v>
      </c>
      <c r="M172" s="52">
        <v>164717.59999999998</v>
      </c>
      <c r="N172" s="52">
        <v>82358.799999999988</v>
      </c>
      <c r="O172" s="52">
        <v>31394.400000000001</v>
      </c>
      <c r="P172" s="52">
        <v>19611.2</v>
      </c>
      <c r="Q172" s="52">
        <v>35267.199999999997</v>
      </c>
      <c r="R172" s="52">
        <v>0</v>
      </c>
      <c r="S172" s="52">
        <v>15862</v>
      </c>
      <c r="T172" s="52">
        <v>0</v>
      </c>
      <c r="U172" s="52">
        <v>16480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3">
        <v>0</v>
      </c>
      <c r="AF172" s="53">
        <v>0</v>
      </c>
      <c r="AG172" s="53">
        <v>0</v>
      </c>
      <c r="AH172" s="53">
        <v>0</v>
      </c>
      <c r="AI172" s="53">
        <v>0</v>
      </c>
      <c r="AJ172" s="53">
        <v>0</v>
      </c>
      <c r="AK172" s="53">
        <v>0</v>
      </c>
      <c r="AL172" s="53">
        <v>0</v>
      </c>
      <c r="AM172" s="53">
        <v>0</v>
      </c>
      <c r="AN172" s="53">
        <v>0</v>
      </c>
    </row>
    <row r="173" spans="2:40" ht="15.75" x14ac:dyDescent="0.25">
      <c r="B173" s="43" t="s">
        <v>274</v>
      </c>
      <c r="C173" s="46">
        <v>0</v>
      </c>
      <c r="D173" s="47" t="s">
        <v>160</v>
      </c>
      <c r="E173" s="47" t="s">
        <v>85</v>
      </c>
      <c r="F173" s="48" t="s">
        <v>78</v>
      </c>
      <c r="G173" s="43">
        <v>2030</v>
      </c>
      <c r="H173" s="49">
        <v>115</v>
      </c>
      <c r="I173" s="50" t="s">
        <v>79</v>
      </c>
      <c r="J173" s="51">
        <v>460000</v>
      </c>
      <c r="K173" s="52">
        <v>35052</v>
      </c>
      <c r="L173" s="52">
        <v>35052</v>
      </c>
      <c r="M173" s="52">
        <v>183908</v>
      </c>
      <c r="N173" s="52">
        <v>91954</v>
      </c>
      <c r="O173" s="52">
        <v>35052</v>
      </c>
      <c r="P173" s="52">
        <v>21896</v>
      </c>
      <c r="Q173" s="52">
        <v>39376</v>
      </c>
      <c r="R173" s="52">
        <v>0</v>
      </c>
      <c r="S173" s="52">
        <v>17710</v>
      </c>
      <c r="T173" s="52">
        <v>0</v>
      </c>
      <c r="U173" s="52">
        <v>18400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3">
        <v>0</v>
      </c>
      <c r="AF173" s="53">
        <v>0</v>
      </c>
      <c r="AG173" s="53">
        <v>0</v>
      </c>
      <c r="AH173" s="53">
        <v>0</v>
      </c>
      <c r="AI173" s="53">
        <v>0</v>
      </c>
      <c r="AJ173" s="53">
        <v>0</v>
      </c>
      <c r="AK173" s="53">
        <v>0</v>
      </c>
      <c r="AL173" s="53">
        <v>0</v>
      </c>
      <c r="AM173" s="53">
        <v>0</v>
      </c>
      <c r="AN173" s="53">
        <v>0</v>
      </c>
    </row>
    <row r="174" spans="2:40" ht="15.75" x14ac:dyDescent="0.25">
      <c r="B174" s="43" t="s">
        <v>274</v>
      </c>
      <c r="C174" s="46">
        <v>0</v>
      </c>
      <c r="D174" s="47" t="s">
        <v>160</v>
      </c>
      <c r="E174" s="47" t="s">
        <v>84</v>
      </c>
      <c r="F174" s="48" t="s">
        <v>78</v>
      </c>
      <c r="G174" s="43">
        <v>2030</v>
      </c>
      <c r="H174" s="49">
        <v>116</v>
      </c>
      <c r="I174" s="50" t="s">
        <v>79</v>
      </c>
      <c r="J174" s="51">
        <v>464000</v>
      </c>
      <c r="K174" s="52">
        <v>35356.800000000003</v>
      </c>
      <c r="L174" s="52">
        <v>35356.800000000003</v>
      </c>
      <c r="M174" s="52">
        <v>185507.20000000001</v>
      </c>
      <c r="N174" s="52">
        <v>92753.600000000006</v>
      </c>
      <c r="O174" s="52">
        <v>35356.800000000003</v>
      </c>
      <c r="P174" s="52">
        <v>22086.400000000001</v>
      </c>
      <c r="Q174" s="52">
        <v>39718.400000000001</v>
      </c>
      <c r="R174" s="52">
        <v>0</v>
      </c>
      <c r="S174" s="52">
        <v>17864</v>
      </c>
      <c r="T174" s="52">
        <v>0</v>
      </c>
      <c r="U174" s="52">
        <v>18560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3">
        <v>0</v>
      </c>
      <c r="AF174" s="53">
        <v>0</v>
      </c>
      <c r="AG174" s="53">
        <v>0</v>
      </c>
      <c r="AH174" s="53">
        <v>0</v>
      </c>
      <c r="AI174" s="53">
        <v>0</v>
      </c>
      <c r="AJ174" s="53">
        <v>0</v>
      </c>
      <c r="AK174" s="53">
        <v>0</v>
      </c>
      <c r="AL174" s="53">
        <v>0</v>
      </c>
      <c r="AM174" s="53">
        <v>0</v>
      </c>
      <c r="AN174" s="53">
        <v>0</v>
      </c>
    </row>
    <row r="175" spans="2:40" ht="15.75" x14ac:dyDescent="0.25">
      <c r="B175" s="43" t="s">
        <v>274</v>
      </c>
      <c r="C175" s="46">
        <v>0</v>
      </c>
      <c r="D175" s="47" t="s">
        <v>160</v>
      </c>
      <c r="E175" s="47" t="s">
        <v>88</v>
      </c>
      <c r="F175" s="48" t="s">
        <v>78</v>
      </c>
      <c r="G175" s="43">
        <v>2030</v>
      </c>
      <c r="H175" s="49">
        <v>155.69999999999999</v>
      </c>
      <c r="I175" s="50" t="s">
        <v>79</v>
      </c>
      <c r="J175" s="51">
        <v>622800</v>
      </c>
      <c r="K175" s="52">
        <v>47457.36</v>
      </c>
      <c r="L175" s="52">
        <v>47457.36</v>
      </c>
      <c r="M175" s="52">
        <v>248995.43999999997</v>
      </c>
      <c r="N175" s="52">
        <v>124497.71999999999</v>
      </c>
      <c r="O175" s="52">
        <v>47457.36</v>
      </c>
      <c r="P175" s="52">
        <v>29645.279999999999</v>
      </c>
      <c r="Q175" s="52">
        <v>53311.68</v>
      </c>
      <c r="R175" s="52">
        <v>0</v>
      </c>
      <c r="S175" s="52">
        <v>23977.8</v>
      </c>
      <c r="T175" s="52">
        <v>0</v>
      </c>
      <c r="U175" s="52">
        <v>24912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3">
        <v>0</v>
      </c>
      <c r="AF175" s="53">
        <v>0</v>
      </c>
      <c r="AG175" s="53">
        <v>0</v>
      </c>
      <c r="AH175" s="53">
        <v>0</v>
      </c>
      <c r="AI175" s="53">
        <v>0</v>
      </c>
      <c r="AJ175" s="53">
        <v>0</v>
      </c>
      <c r="AK175" s="53">
        <v>0</v>
      </c>
      <c r="AL175" s="53">
        <v>0</v>
      </c>
      <c r="AM175" s="53">
        <v>0</v>
      </c>
      <c r="AN175" s="53">
        <v>0</v>
      </c>
    </row>
    <row r="176" spans="2:40" ht="15.75" x14ac:dyDescent="0.25">
      <c r="B176" s="43" t="s">
        <v>274</v>
      </c>
      <c r="C176" s="46">
        <v>0</v>
      </c>
      <c r="D176" s="47" t="s">
        <v>161</v>
      </c>
      <c r="E176" s="47" t="s">
        <v>101</v>
      </c>
      <c r="F176" s="48" t="s">
        <v>83</v>
      </c>
      <c r="G176" s="43">
        <v>2030</v>
      </c>
      <c r="H176" s="49">
        <v>252</v>
      </c>
      <c r="I176" s="50" t="s">
        <v>79</v>
      </c>
      <c r="J176" s="51">
        <v>504000</v>
      </c>
      <c r="K176" s="52">
        <v>33566.400000000001</v>
      </c>
      <c r="L176" s="52">
        <v>57556.800000000003</v>
      </c>
      <c r="M176" s="52">
        <v>240055.2</v>
      </c>
      <c r="N176" s="52">
        <v>28778.400000000001</v>
      </c>
      <c r="O176" s="52">
        <v>57556.800000000003</v>
      </c>
      <c r="P176" s="52">
        <v>28778.400000000001</v>
      </c>
      <c r="Q176" s="52">
        <v>38304</v>
      </c>
      <c r="R176" s="52">
        <v>0</v>
      </c>
      <c r="S176" s="52">
        <v>19404</v>
      </c>
      <c r="T176" s="52">
        <v>0</v>
      </c>
      <c r="U176" s="52">
        <v>20160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3">
        <v>0</v>
      </c>
      <c r="AF176" s="53">
        <v>0</v>
      </c>
      <c r="AG176" s="53">
        <v>0</v>
      </c>
      <c r="AH176" s="53">
        <v>0</v>
      </c>
      <c r="AI176" s="53">
        <v>0</v>
      </c>
      <c r="AJ176" s="53">
        <v>0</v>
      </c>
      <c r="AK176" s="53">
        <v>0</v>
      </c>
      <c r="AL176" s="53">
        <v>0</v>
      </c>
      <c r="AM176" s="53">
        <v>0</v>
      </c>
      <c r="AN176" s="53">
        <v>0</v>
      </c>
    </row>
    <row r="177" spans="2:40" ht="15.75" x14ac:dyDescent="0.25">
      <c r="B177" s="43" t="s">
        <v>274</v>
      </c>
      <c r="C177" s="46">
        <v>0</v>
      </c>
      <c r="D177" s="47" t="s">
        <v>162</v>
      </c>
      <c r="E177" s="47" t="s">
        <v>90</v>
      </c>
      <c r="F177" s="48" t="s">
        <v>163</v>
      </c>
      <c r="G177" s="43">
        <v>2028</v>
      </c>
      <c r="H177" s="49">
        <v>235.37</v>
      </c>
      <c r="I177" s="50" t="s">
        <v>79</v>
      </c>
      <c r="J177" s="51">
        <v>129453.5</v>
      </c>
      <c r="K177" s="52">
        <v>4323.7469000000001</v>
      </c>
      <c r="L177" s="52">
        <v>7391.7948500000002</v>
      </c>
      <c r="M177" s="52">
        <v>39457.426800000001</v>
      </c>
      <c r="N177" s="52">
        <v>40700.180399999997</v>
      </c>
      <c r="O177" s="52">
        <v>7391.7948500000002</v>
      </c>
      <c r="P177" s="52">
        <v>19728.713400000001</v>
      </c>
      <c r="Q177" s="52">
        <v>5475.8830500000004</v>
      </c>
      <c r="R177" s="52">
        <v>0</v>
      </c>
      <c r="S177" s="52">
        <v>4983.95975</v>
      </c>
      <c r="T177" s="52">
        <v>0</v>
      </c>
      <c r="U177" s="52">
        <v>2589.0700000000002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3">
        <v>0</v>
      </c>
      <c r="AF177" s="53">
        <v>0</v>
      </c>
      <c r="AG177" s="53">
        <v>0</v>
      </c>
      <c r="AH177" s="53">
        <v>0</v>
      </c>
      <c r="AI177" s="53">
        <v>0</v>
      </c>
      <c r="AJ177" s="53">
        <v>0</v>
      </c>
      <c r="AK177" s="53">
        <v>0</v>
      </c>
      <c r="AL177" s="53">
        <v>0</v>
      </c>
      <c r="AM177" s="53">
        <v>0</v>
      </c>
      <c r="AN177" s="53">
        <v>0</v>
      </c>
    </row>
    <row r="178" spans="2:40" ht="15.75" x14ac:dyDescent="0.25">
      <c r="B178" s="43" t="s">
        <v>274</v>
      </c>
      <c r="C178" s="46">
        <v>0</v>
      </c>
      <c r="D178" s="47" t="s">
        <v>162</v>
      </c>
      <c r="E178" s="47" t="s">
        <v>114</v>
      </c>
      <c r="F178" s="48" t="s">
        <v>163</v>
      </c>
      <c r="G178" s="43">
        <v>2028</v>
      </c>
      <c r="H178" s="49">
        <v>26.98</v>
      </c>
      <c r="I178" s="50" t="s">
        <v>79</v>
      </c>
      <c r="J178" s="51">
        <v>14839</v>
      </c>
      <c r="K178" s="52">
        <v>495.62259999999992</v>
      </c>
      <c r="L178" s="52">
        <v>847.30690000000004</v>
      </c>
      <c r="M178" s="52">
        <v>4522.9272000000001</v>
      </c>
      <c r="N178" s="52">
        <v>4665.3816000000006</v>
      </c>
      <c r="O178" s="52">
        <v>847.30690000000004</v>
      </c>
      <c r="P178" s="52">
        <v>2261.4636</v>
      </c>
      <c r="Q178" s="52">
        <v>627.68970000000013</v>
      </c>
      <c r="R178" s="52">
        <v>0</v>
      </c>
      <c r="S178" s="52">
        <v>571.30150000000003</v>
      </c>
      <c r="T178" s="52">
        <v>0</v>
      </c>
      <c r="U178" s="52">
        <v>296.77999999999997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3">
        <v>0</v>
      </c>
      <c r="AF178" s="53">
        <v>0</v>
      </c>
      <c r="AG178" s="53">
        <v>0</v>
      </c>
      <c r="AH178" s="53">
        <v>0</v>
      </c>
      <c r="AI178" s="53">
        <v>0</v>
      </c>
      <c r="AJ178" s="53">
        <v>0</v>
      </c>
      <c r="AK178" s="53">
        <v>0</v>
      </c>
      <c r="AL178" s="53">
        <v>0</v>
      </c>
      <c r="AM178" s="53">
        <v>0</v>
      </c>
      <c r="AN178" s="53">
        <v>0</v>
      </c>
    </row>
    <row r="179" spans="2:40" ht="15.75" x14ac:dyDescent="0.25">
      <c r="B179" s="43" t="s">
        <v>274</v>
      </c>
      <c r="C179" s="46">
        <v>0</v>
      </c>
      <c r="D179" s="47" t="s">
        <v>162</v>
      </c>
      <c r="E179" s="47" t="s">
        <v>92</v>
      </c>
      <c r="F179" s="48" t="s">
        <v>163</v>
      </c>
      <c r="G179" s="43">
        <v>2028</v>
      </c>
      <c r="H179" s="49">
        <v>207.31</v>
      </c>
      <c r="I179" s="50" t="s">
        <v>79</v>
      </c>
      <c r="J179" s="51">
        <v>114020.5</v>
      </c>
      <c r="K179" s="52">
        <v>3808.2846999999997</v>
      </c>
      <c r="L179" s="52">
        <v>6510.5705500000004</v>
      </c>
      <c r="M179" s="52">
        <v>34753.448400000001</v>
      </c>
      <c r="N179" s="52">
        <v>35848.0452</v>
      </c>
      <c r="O179" s="52">
        <v>6510.5705500000004</v>
      </c>
      <c r="P179" s="52">
        <v>17376.724200000001</v>
      </c>
      <c r="Q179" s="52">
        <v>4823.0671499999999</v>
      </c>
      <c r="R179" s="52">
        <v>0</v>
      </c>
      <c r="S179" s="52">
        <v>4389.7892499999998</v>
      </c>
      <c r="T179" s="52">
        <v>0</v>
      </c>
      <c r="U179" s="52">
        <v>2280.41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0</v>
      </c>
      <c r="AE179" s="53">
        <v>0</v>
      </c>
      <c r="AF179" s="53">
        <v>0</v>
      </c>
      <c r="AG179" s="53">
        <v>0</v>
      </c>
      <c r="AH179" s="53">
        <v>0</v>
      </c>
      <c r="AI179" s="53">
        <v>0</v>
      </c>
      <c r="AJ179" s="53">
        <v>0</v>
      </c>
      <c r="AK179" s="53">
        <v>0</v>
      </c>
      <c r="AL179" s="53">
        <v>0</v>
      </c>
      <c r="AM179" s="53">
        <v>0</v>
      </c>
      <c r="AN179" s="53">
        <v>0</v>
      </c>
    </row>
    <row r="180" spans="2:40" ht="15.75" x14ac:dyDescent="0.25">
      <c r="B180" s="43" t="s">
        <v>274</v>
      </c>
      <c r="C180" s="46">
        <v>0</v>
      </c>
      <c r="D180" s="47" t="s">
        <v>162</v>
      </c>
      <c r="E180" s="47" t="s">
        <v>93</v>
      </c>
      <c r="F180" s="48" t="s">
        <v>163</v>
      </c>
      <c r="G180" s="43">
        <v>2028</v>
      </c>
      <c r="H180" s="49">
        <v>5.2</v>
      </c>
      <c r="I180" s="50" t="s">
        <v>79</v>
      </c>
      <c r="J180" s="51">
        <v>2860</v>
      </c>
      <c r="K180" s="52">
        <v>95.524000000000001</v>
      </c>
      <c r="L180" s="52">
        <v>163.30600000000001</v>
      </c>
      <c r="M180" s="52">
        <v>871.72800000000007</v>
      </c>
      <c r="N180" s="52">
        <v>899.18400000000008</v>
      </c>
      <c r="O180" s="52">
        <v>163.30600000000001</v>
      </c>
      <c r="P180" s="52">
        <v>435.86400000000003</v>
      </c>
      <c r="Q180" s="52">
        <v>120.97800000000001</v>
      </c>
      <c r="R180" s="52">
        <v>0</v>
      </c>
      <c r="S180" s="52">
        <v>110.11</v>
      </c>
      <c r="T180" s="52">
        <v>0</v>
      </c>
      <c r="U180" s="52">
        <v>57.2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3">
        <v>0</v>
      </c>
      <c r="AF180" s="53">
        <v>0</v>
      </c>
      <c r="AG180" s="53">
        <v>0</v>
      </c>
      <c r="AH180" s="53">
        <v>0</v>
      </c>
      <c r="AI180" s="53">
        <v>0</v>
      </c>
      <c r="AJ180" s="53">
        <v>0</v>
      </c>
      <c r="AK180" s="53">
        <v>0</v>
      </c>
      <c r="AL180" s="53">
        <v>0</v>
      </c>
      <c r="AM180" s="53">
        <v>0</v>
      </c>
      <c r="AN180" s="53">
        <v>0</v>
      </c>
    </row>
    <row r="181" spans="2:40" ht="15.75" x14ac:dyDescent="0.25">
      <c r="B181" s="43" t="s">
        <v>274</v>
      </c>
      <c r="C181" s="46">
        <v>0</v>
      </c>
      <c r="D181" s="47" t="s">
        <v>162</v>
      </c>
      <c r="E181" s="47" t="s">
        <v>105</v>
      </c>
      <c r="F181" s="48" t="s">
        <v>163</v>
      </c>
      <c r="G181" s="43">
        <v>2028</v>
      </c>
      <c r="H181" s="49">
        <v>9.0109999999999992</v>
      </c>
      <c r="I181" s="50" t="s">
        <v>79</v>
      </c>
      <c r="J181" s="51">
        <v>4956.0499999999993</v>
      </c>
      <c r="K181" s="52">
        <v>165.53206999999998</v>
      </c>
      <c r="L181" s="52">
        <v>282.99045499999994</v>
      </c>
      <c r="M181" s="52">
        <v>1510.6040399999997</v>
      </c>
      <c r="N181" s="52">
        <v>1558.1821199999997</v>
      </c>
      <c r="O181" s="52">
        <v>282.99045499999994</v>
      </c>
      <c r="P181" s="52">
        <v>755.30201999999986</v>
      </c>
      <c r="Q181" s="52">
        <v>209.64091499999998</v>
      </c>
      <c r="R181" s="52">
        <v>0</v>
      </c>
      <c r="S181" s="52">
        <v>190.80792499999995</v>
      </c>
      <c r="T181" s="52">
        <v>0</v>
      </c>
      <c r="U181" s="52">
        <v>99.120999999999981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3">
        <v>0</v>
      </c>
      <c r="AF181" s="53">
        <v>0</v>
      </c>
      <c r="AG181" s="53">
        <v>0</v>
      </c>
      <c r="AH181" s="53">
        <v>0</v>
      </c>
      <c r="AI181" s="53">
        <v>0</v>
      </c>
      <c r="AJ181" s="53">
        <v>0</v>
      </c>
      <c r="AK181" s="53">
        <v>0</v>
      </c>
      <c r="AL181" s="53">
        <v>0</v>
      </c>
      <c r="AM181" s="53">
        <v>0</v>
      </c>
      <c r="AN181" s="53">
        <v>0</v>
      </c>
    </row>
    <row r="182" spans="2:40" ht="15.75" x14ac:dyDescent="0.25">
      <c r="B182" s="43" t="s">
        <v>274</v>
      </c>
      <c r="C182" s="46">
        <v>0</v>
      </c>
      <c r="D182" s="47" t="s">
        <v>162</v>
      </c>
      <c r="E182" s="47" t="s">
        <v>107</v>
      </c>
      <c r="F182" s="48" t="s">
        <v>163</v>
      </c>
      <c r="G182" s="43">
        <v>2028</v>
      </c>
      <c r="H182" s="49">
        <v>21.99</v>
      </c>
      <c r="I182" s="50" t="s">
        <v>79</v>
      </c>
      <c r="J182" s="51">
        <v>12094.5</v>
      </c>
      <c r="K182" s="52">
        <v>403.9563</v>
      </c>
      <c r="L182" s="52">
        <v>690.59595000000002</v>
      </c>
      <c r="M182" s="52">
        <v>3686.4035999999996</v>
      </c>
      <c r="N182" s="52">
        <v>3802.5108</v>
      </c>
      <c r="O182" s="52">
        <v>690.59595000000002</v>
      </c>
      <c r="P182" s="52">
        <v>1843.2017999999998</v>
      </c>
      <c r="Q182" s="52">
        <v>511.59735000000006</v>
      </c>
      <c r="R182" s="52">
        <v>0</v>
      </c>
      <c r="S182" s="52">
        <v>465.63825000000003</v>
      </c>
      <c r="T182" s="52">
        <v>0</v>
      </c>
      <c r="U182" s="52">
        <v>241.89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3">
        <v>0</v>
      </c>
      <c r="AF182" s="53">
        <v>0</v>
      </c>
      <c r="AG182" s="53">
        <v>0</v>
      </c>
      <c r="AH182" s="53">
        <v>0</v>
      </c>
      <c r="AI182" s="53">
        <v>0</v>
      </c>
      <c r="AJ182" s="53">
        <v>0</v>
      </c>
      <c r="AK182" s="53">
        <v>0</v>
      </c>
      <c r="AL182" s="53">
        <v>0</v>
      </c>
      <c r="AM182" s="53">
        <v>0</v>
      </c>
      <c r="AN182" s="53">
        <v>0</v>
      </c>
    </row>
    <row r="183" spans="2:40" ht="15.75" x14ac:dyDescent="0.25">
      <c r="B183" s="43" t="s">
        <v>274</v>
      </c>
      <c r="C183" s="46">
        <v>0</v>
      </c>
      <c r="D183" s="47" t="s">
        <v>162</v>
      </c>
      <c r="E183" s="47" t="s">
        <v>133</v>
      </c>
      <c r="F183" s="48" t="s">
        <v>163</v>
      </c>
      <c r="G183" s="43">
        <v>2028</v>
      </c>
      <c r="H183" s="49">
        <v>211.71</v>
      </c>
      <c r="I183" s="50" t="s">
        <v>79</v>
      </c>
      <c r="J183" s="51">
        <v>116440.5</v>
      </c>
      <c r="K183" s="52">
        <v>3889.1126999999997</v>
      </c>
      <c r="L183" s="52">
        <v>6648.7525500000002</v>
      </c>
      <c r="M183" s="52">
        <v>35491.064400000003</v>
      </c>
      <c r="N183" s="52">
        <v>36608.893200000006</v>
      </c>
      <c r="O183" s="52">
        <v>6648.7525500000002</v>
      </c>
      <c r="P183" s="52">
        <v>17745.532200000001</v>
      </c>
      <c r="Q183" s="52">
        <v>4925.4331500000008</v>
      </c>
      <c r="R183" s="52">
        <v>0</v>
      </c>
      <c r="S183" s="52">
        <v>4482.9592499999999</v>
      </c>
      <c r="T183" s="52">
        <v>0</v>
      </c>
      <c r="U183" s="52">
        <v>2328.81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3">
        <v>0</v>
      </c>
      <c r="AF183" s="53">
        <v>0</v>
      </c>
      <c r="AG183" s="53">
        <v>0</v>
      </c>
      <c r="AH183" s="53">
        <v>0</v>
      </c>
      <c r="AI183" s="53">
        <v>0</v>
      </c>
      <c r="AJ183" s="53">
        <v>0</v>
      </c>
      <c r="AK183" s="53">
        <v>0</v>
      </c>
      <c r="AL183" s="53">
        <v>0</v>
      </c>
      <c r="AM183" s="53">
        <v>0</v>
      </c>
      <c r="AN183" s="53">
        <v>0</v>
      </c>
    </row>
    <row r="184" spans="2:40" ht="15.75" x14ac:dyDescent="0.25">
      <c r="B184" s="43" t="s">
        <v>274</v>
      </c>
      <c r="C184" s="46">
        <v>0</v>
      </c>
      <c r="D184" s="47" t="s">
        <v>162</v>
      </c>
      <c r="E184" s="47" t="s">
        <v>94</v>
      </c>
      <c r="F184" s="48" t="s">
        <v>163</v>
      </c>
      <c r="G184" s="43">
        <v>2028</v>
      </c>
      <c r="H184" s="49">
        <v>10.120000000000001</v>
      </c>
      <c r="I184" s="50" t="s">
        <v>79</v>
      </c>
      <c r="J184" s="51">
        <v>5566.0000000000009</v>
      </c>
      <c r="K184" s="52">
        <v>185.90440000000001</v>
      </c>
      <c r="L184" s="52">
        <v>317.81860000000006</v>
      </c>
      <c r="M184" s="52">
        <v>1696.5168000000003</v>
      </c>
      <c r="N184" s="52">
        <v>1749.9504000000004</v>
      </c>
      <c r="O184" s="52">
        <v>317.81860000000006</v>
      </c>
      <c r="P184" s="52">
        <v>848.25840000000017</v>
      </c>
      <c r="Q184" s="52">
        <v>235.44180000000009</v>
      </c>
      <c r="R184" s="52">
        <v>0</v>
      </c>
      <c r="S184" s="52">
        <v>214.29100000000003</v>
      </c>
      <c r="T184" s="52">
        <v>0</v>
      </c>
      <c r="U184" s="52">
        <v>111.32000000000002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3">
        <v>0</v>
      </c>
      <c r="AF184" s="53">
        <v>0</v>
      </c>
      <c r="AG184" s="53">
        <v>0</v>
      </c>
      <c r="AH184" s="53">
        <v>0</v>
      </c>
      <c r="AI184" s="53">
        <v>0</v>
      </c>
      <c r="AJ184" s="53">
        <v>0</v>
      </c>
      <c r="AK184" s="53">
        <v>0</v>
      </c>
      <c r="AL184" s="53">
        <v>0</v>
      </c>
      <c r="AM184" s="53">
        <v>0</v>
      </c>
      <c r="AN184" s="53">
        <v>0</v>
      </c>
    </row>
    <row r="185" spans="2:40" ht="15.75" x14ac:dyDescent="0.25">
      <c r="B185" s="43" t="s">
        <v>274</v>
      </c>
      <c r="C185" s="46">
        <v>0</v>
      </c>
      <c r="D185" s="47" t="s">
        <v>162</v>
      </c>
      <c r="E185" s="47" t="s">
        <v>95</v>
      </c>
      <c r="F185" s="48" t="s">
        <v>163</v>
      </c>
      <c r="G185" s="43">
        <v>2028</v>
      </c>
      <c r="H185" s="49">
        <v>103.51</v>
      </c>
      <c r="I185" s="50" t="s">
        <v>79</v>
      </c>
      <c r="J185" s="51">
        <v>56930.5</v>
      </c>
      <c r="K185" s="52">
        <v>1901.4786999999999</v>
      </c>
      <c r="L185" s="52">
        <v>3250.7315499999995</v>
      </c>
      <c r="M185" s="52">
        <v>17352.416400000002</v>
      </c>
      <c r="N185" s="52">
        <v>17898.949200000003</v>
      </c>
      <c r="O185" s="52">
        <v>3250.7315499999995</v>
      </c>
      <c r="P185" s="52">
        <v>8676.2082000000009</v>
      </c>
      <c r="Q185" s="52">
        <v>2408.1601500000002</v>
      </c>
      <c r="R185" s="52">
        <v>0</v>
      </c>
      <c r="S185" s="52">
        <v>2191.8242500000001</v>
      </c>
      <c r="T185" s="52">
        <v>0</v>
      </c>
      <c r="U185" s="52">
        <v>1138.6099999999999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3">
        <v>0</v>
      </c>
      <c r="AF185" s="53">
        <v>0</v>
      </c>
      <c r="AG185" s="53">
        <v>0</v>
      </c>
      <c r="AH185" s="53">
        <v>0</v>
      </c>
      <c r="AI185" s="53">
        <v>0</v>
      </c>
      <c r="AJ185" s="53">
        <v>0</v>
      </c>
      <c r="AK185" s="53">
        <v>0</v>
      </c>
      <c r="AL185" s="53">
        <v>0</v>
      </c>
      <c r="AM185" s="53">
        <v>0</v>
      </c>
      <c r="AN185" s="53">
        <v>0</v>
      </c>
    </row>
    <row r="186" spans="2:40" ht="15.75" x14ac:dyDescent="0.25">
      <c r="B186" s="43" t="s">
        <v>274</v>
      </c>
      <c r="C186" s="46">
        <v>0</v>
      </c>
      <c r="D186" s="47" t="s">
        <v>162</v>
      </c>
      <c r="E186" s="47" t="s">
        <v>99</v>
      </c>
      <c r="F186" s="48" t="s">
        <v>163</v>
      </c>
      <c r="G186" s="43">
        <v>2028</v>
      </c>
      <c r="H186" s="49">
        <v>165.97000000000003</v>
      </c>
      <c r="I186" s="50" t="s">
        <v>79</v>
      </c>
      <c r="J186" s="51">
        <v>91283.500000000015</v>
      </c>
      <c r="K186" s="52">
        <v>3048.8688999999999</v>
      </c>
      <c r="L186" s="52">
        <v>5212.2878500000006</v>
      </c>
      <c r="M186" s="52">
        <v>27823.210800000004</v>
      </c>
      <c r="N186" s="52">
        <v>28699.532400000007</v>
      </c>
      <c r="O186" s="52">
        <v>5212.2878500000006</v>
      </c>
      <c r="P186" s="52">
        <v>13911.605400000002</v>
      </c>
      <c r="Q186" s="52">
        <v>3861.2920500000009</v>
      </c>
      <c r="R186" s="52">
        <v>0</v>
      </c>
      <c r="S186" s="52">
        <v>3514.4147500000008</v>
      </c>
      <c r="T186" s="52">
        <v>0</v>
      </c>
      <c r="U186" s="52">
        <v>1825.6700000000003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3">
        <v>0</v>
      </c>
      <c r="AF186" s="53">
        <v>0</v>
      </c>
      <c r="AG186" s="53">
        <v>0</v>
      </c>
      <c r="AH186" s="53">
        <v>0</v>
      </c>
      <c r="AI186" s="53">
        <v>0</v>
      </c>
      <c r="AJ186" s="53">
        <v>0</v>
      </c>
      <c r="AK186" s="53">
        <v>0</v>
      </c>
      <c r="AL186" s="53">
        <v>0</v>
      </c>
      <c r="AM186" s="53">
        <v>0</v>
      </c>
      <c r="AN186" s="53">
        <v>0</v>
      </c>
    </row>
    <row r="187" spans="2:40" ht="15.75" x14ac:dyDescent="0.25">
      <c r="B187" s="43" t="s">
        <v>274</v>
      </c>
      <c r="C187" s="46">
        <v>0</v>
      </c>
      <c r="D187" s="47" t="s">
        <v>162</v>
      </c>
      <c r="E187" s="47" t="s">
        <v>96</v>
      </c>
      <c r="F187" s="48" t="s">
        <v>163</v>
      </c>
      <c r="G187" s="43">
        <v>2028</v>
      </c>
      <c r="H187" s="49">
        <v>344.8</v>
      </c>
      <c r="I187" s="50" t="s">
        <v>79</v>
      </c>
      <c r="J187" s="51">
        <v>189640</v>
      </c>
      <c r="K187" s="52">
        <v>6333.9759999999997</v>
      </c>
      <c r="L187" s="52">
        <v>10828.444</v>
      </c>
      <c r="M187" s="52">
        <v>57802.272000000004</v>
      </c>
      <c r="N187" s="52">
        <v>59622.816000000006</v>
      </c>
      <c r="O187" s="52">
        <v>10828.444</v>
      </c>
      <c r="P187" s="52">
        <v>28901.136000000002</v>
      </c>
      <c r="Q187" s="52">
        <v>8021.7720000000008</v>
      </c>
      <c r="R187" s="52">
        <v>0</v>
      </c>
      <c r="S187" s="52">
        <v>7301.14</v>
      </c>
      <c r="T187" s="52">
        <v>0</v>
      </c>
      <c r="U187" s="52">
        <v>3792.8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3">
        <v>0</v>
      </c>
      <c r="AF187" s="53">
        <v>0</v>
      </c>
      <c r="AG187" s="53">
        <v>0</v>
      </c>
      <c r="AH187" s="53">
        <v>0</v>
      </c>
      <c r="AI187" s="53">
        <v>0</v>
      </c>
      <c r="AJ187" s="53">
        <v>0</v>
      </c>
      <c r="AK187" s="53">
        <v>0</v>
      </c>
      <c r="AL187" s="53">
        <v>0</v>
      </c>
      <c r="AM187" s="53">
        <v>0</v>
      </c>
      <c r="AN187" s="53">
        <v>0</v>
      </c>
    </row>
    <row r="188" spans="2:40" ht="15.75" x14ac:dyDescent="0.25">
      <c r="B188" s="43" t="s">
        <v>274</v>
      </c>
      <c r="C188" s="46">
        <v>0</v>
      </c>
      <c r="D188" s="47" t="s">
        <v>162</v>
      </c>
      <c r="E188" s="47" t="s">
        <v>97</v>
      </c>
      <c r="F188" s="48" t="s">
        <v>163</v>
      </c>
      <c r="G188" s="43">
        <v>2028</v>
      </c>
      <c r="H188" s="49">
        <v>277.62</v>
      </c>
      <c r="I188" s="50" t="s">
        <v>79</v>
      </c>
      <c r="J188" s="51">
        <v>152691</v>
      </c>
      <c r="K188" s="52">
        <v>5099.8793999999998</v>
      </c>
      <c r="L188" s="52">
        <v>8718.6561000000002</v>
      </c>
      <c r="M188" s="52">
        <v>46540.216799999995</v>
      </c>
      <c r="N188" s="52">
        <v>48006.0504</v>
      </c>
      <c r="O188" s="52">
        <v>8718.6561000000002</v>
      </c>
      <c r="P188" s="52">
        <v>23270.108399999997</v>
      </c>
      <c r="Q188" s="52">
        <v>6458.8293000000003</v>
      </c>
      <c r="R188" s="52">
        <v>0</v>
      </c>
      <c r="S188" s="52">
        <v>5878.6035000000002</v>
      </c>
      <c r="T188" s="52">
        <v>0</v>
      </c>
      <c r="U188" s="52">
        <v>3053.82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3">
        <v>0</v>
      </c>
      <c r="AF188" s="53">
        <v>0</v>
      </c>
      <c r="AG188" s="53">
        <v>0</v>
      </c>
      <c r="AH188" s="53">
        <v>0</v>
      </c>
      <c r="AI188" s="53">
        <v>0</v>
      </c>
      <c r="AJ188" s="53">
        <v>0</v>
      </c>
      <c r="AK188" s="53">
        <v>0</v>
      </c>
      <c r="AL188" s="53">
        <v>0</v>
      </c>
      <c r="AM188" s="53">
        <v>0</v>
      </c>
      <c r="AN188" s="53">
        <v>0</v>
      </c>
    </row>
    <row r="189" spans="2:40" ht="15.75" x14ac:dyDescent="0.25">
      <c r="B189" s="43" t="s">
        <v>274</v>
      </c>
      <c r="C189" s="46">
        <v>0</v>
      </c>
      <c r="D189" s="47" t="s">
        <v>162</v>
      </c>
      <c r="E189" s="47" t="s">
        <v>77</v>
      </c>
      <c r="F189" s="48" t="s">
        <v>163</v>
      </c>
      <c r="G189" s="43">
        <v>2028</v>
      </c>
      <c r="H189" s="49">
        <v>37.661000000000001</v>
      </c>
      <c r="I189" s="50" t="s">
        <v>79</v>
      </c>
      <c r="J189" s="51">
        <v>20713.55</v>
      </c>
      <c r="K189" s="52">
        <v>691.83257000000003</v>
      </c>
      <c r="L189" s="52">
        <v>1182.7437049999999</v>
      </c>
      <c r="M189" s="52">
        <v>6313.4900399999997</v>
      </c>
      <c r="N189" s="52">
        <v>6512.3401199999998</v>
      </c>
      <c r="O189" s="52">
        <v>1182.7437049999999</v>
      </c>
      <c r="P189" s="52">
        <v>3156.7450199999998</v>
      </c>
      <c r="Q189" s="52">
        <v>876.18316500000003</v>
      </c>
      <c r="R189" s="52">
        <v>0</v>
      </c>
      <c r="S189" s="52">
        <v>797.471675</v>
      </c>
      <c r="T189" s="52">
        <v>0</v>
      </c>
      <c r="U189" s="52">
        <v>414.27099999999996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3">
        <v>0</v>
      </c>
      <c r="AF189" s="53">
        <v>0</v>
      </c>
      <c r="AG189" s="53">
        <v>0</v>
      </c>
      <c r="AH189" s="53">
        <v>0</v>
      </c>
      <c r="AI189" s="53">
        <v>0</v>
      </c>
      <c r="AJ189" s="53">
        <v>0</v>
      </c>
      <c r="AK189" s="53">
        <v>0</v>
      </c>
      <c r="AL189" s="53">
        <v>0</v>
      </c>
      <c r="AM189" s="53">
        <v>0</v>
      </c>
      <c r="AN189" s="53">
        <v>0</v>
      </c>
    </row>
    <row r="190" spans="2:40" ht="15.75" x14ac:dyDescent="0.25">
      <c r="B190" s="43" t="s">
        <v>274</v>
      </c>
      <c r="C190" s="46">
        <v>0</v>
      </c>
      <c r="D190" s="47" t="s">
        <v>162</v>
      </c>
      <c r="E190" s="47" t="s">
        <v>82</v>
      </c>
      <c r="F190" s="48" t="s">
        <v>163</v>
      </c>
      <c r="G190" s="43">
        <v>2028</v>
      </c>
      <c r="H190" s="49">
        <v>20.298999999999999</v>
      </c>
      <c r="I190" s="50" t="s">
        <v>79</v>
      </c>
      <c r="J190" s="51">
        <v>11164.449999999999</v>
      </c>
      <c r="K190" s="52">
        <v>372.89262999999994</v>
      </c>
      <c r="L190" s="52">
        <v>637.49009499999988</v>
      </c>
      <c r="M190" s="52">
        <v>3402.92436</v>
      </c>
      <c r="N190" s="52">
        <v>3510.1030799999994</v>
      </c>
      <c r="O190" s="52">
        <v>637.49009499999988</v>
      </c>
      <c r="P190" s="52">
        <v>1701.46218</v>
      </c>
      <c r="Q190" s="52">
        <v>472.256235</v>
      </c>
      <c r="R190" s="52">
        <v>0</v>
      </c>
      <c r="S190" s="52">
        <v>429.83132499999999</v>
      </c>
      <c r="T190" s="52">
        <v>0</v>
      </c>
      <c r="U190" s="52">
        <v>223.28899999999999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3">
        <v>0</v>
      </c>
      <c r="AF190" s="53">
        <v>0</v>
      </c>
      <c r="AG190" s="53">
        <v>0</v>
      </c>
      <c r="AH190" s="53">
        <v>0</v>
      </c>
      <c r="AI190" s="53">
        <v>0</v>
      </c>
      <c r="AJ190" s="53">
        <v>0</v>
      </c>
      <c r="AK190" s="53">
        <v>0</v>
      </c>
      <c r="AL190" s="53">
        <v>0</v>
      </c>
      <c r="AM190" s="53">
        <v>0</v>
      </c>
      <c r="AN190" s="53">
        <v>0</v>
      </c>
    </row>
    <row r="191" spans="2:40" ht="15.75" x14ac:dyDescent="0.25">
      <c r="B191" s="43" t="s">
        <v>274</v>
      </c>
      <c r="C191" s="46">
        <v>0</v>
      </c>
      <c r="D191" s="47" t="s">
        <v>162</v>
      </c>
      <c r="E191" s="47" t="s">
        <v>85</v>
      </c>
      <c r="F191" s="48" t="s">
        <v>163</v>
      </c>
      <c r="G191" s="43">
        <v>2028</v>
      </c>
      <c r="H191" s="49">
        <v>8.5689999999999991</v>
      </c>
      <c r="I191" s="50" t="s">
        <v>79</v>
      </c>
      <c r="J191" s="51">
        <v>4712.95</v>
      </c>
      <c r="K191" s="52">
        <v>157.41252999999998</v>
      </c>
      <c r="L191" s="52">
        <v>269.10944499999999</v>
      </c>
      <c r="M191" s="52">
        <v>1436.5071599999999</v>
      </c>
      <c r="N191" s="52">
        <v>1481.7514799999999</v>
      </c>
      <c r="O191" s="52">
        <v>269.10944499999999</v>
      </c>
      <c r="P191" s="52">
        <v>718.25357999999994</v>
      </c>
      <c r="Q191" s="52">
        <v>199.35778500000001</v>
      </c>
      <c r="R191" s="52">
        <v>0</v>
      </c>
      <c r="S191" s="52">
        <v>181.44857499999998</v>
      </c>
      <c r="T191" s="52">
        <v>0</v>
      </c>
      <c r="U191" s="52">
        <v>94.259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3">
        <v>0</v>
      </c>
      <c r="AF191" s="53">
        <v>0</v>
      </c>
      <c r="AG191" s="53">
        <v>0</v>
      </c>
      <c r="AH191" s="53">
        <v>0</v>
      </c>
      <c r="AI191" s="53">
        <v>0</v>
      </c>
      <c r="AJ191" s="53">
        <v>0</v>
      </c>
      <c r="AK191" s="53">
        <v>0</v>
      </c>
      <c r="AL191" s="53">
        <v>0</v>
      </c>
      <c r="AM191" s="53">
        <v>0</v>
      </c>
      <c r="AN191" s="53">
        <v>0</v>
      </c>
    </row>
    <row r="192" spans="2:40" ht="15.75" x14ac:dyDescent="0.25">
      <c r="B192" s="43" t="s">
        <v>274</v>
      </c>
      <c r="C192" s="46">
        <v>0</v>
      </c>
      <c r="D192" s="47" t="s">
        <v>162</v>
      </c>
      <c r="E192" s="47" t="s">
        <v>86</v>
      </c>
      <c r="F192" s="48" t="s">
        <v>163</v>
      </c>
      <c r="G192" s="43">
        <v>2028</v>
      </c>
      <c r="H192" s="49">
        <v>13.397</v>
      </c>
      <c r="I192" s="50" t="s">
        <v>79</v>
      </c>
      <c r="J192" s="51">
        <v>7368.35</v>
      </c>
      <c r="K192" s="52">
        <v>246.10289</v>
      </c>
      <c r="L192" s="52">
        <v>420.73278499999998</v>
      </c>
      <c r="M192" s="52">
        <v>2245.8730800000003</v>
      </c>
      <c r="N192" s="52">
        <v>2316.6092400000002</v>
      </c>
      <c r="O192" s="52">
        <v>420.73278499999998</v>
      </c>
      <c r="P192" s="52">
        <v>1122.9365400000002</v>
      </c>
      <c r="Q192" s="52">
        <v>311.68120500000003</v>
      </c>
      <c r="R192" s="52">
        <v>0</v>
      </c>
      <c r="S192" s="52">
        <v>283.68147500000003</v>
      </c>
      <c r="T192" s="52">
        <v>0</v>
      </c>
      <c r="U192" s="52">
        <v>147.36700000000002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3">
        <v>0</v>
      </c>
      <c r="AF192" s="53">
        <v>0</v>
      </c>
      <c r="AG192" s="53">
        <v>0</v>
      </c>
      <c r="AH192" s="53">
        <v>0</v>
      </c>
      <c r="AI192" s="53">
        <v>0</v>
      </c>
      <c r="AJ192" s="53">
        <v>0</v>
      </c>
      <c r="AK192" s="53">
        <v>0</v>
      </c>
      <c r="AL192" s="53">
        <v>0</v>
      </c>
      <c r="AM192" s="53">
        <v>0</v>
      </c>
      <c r="AN192" s="53">
        <v>0</v>
      </c>
    </row>
    <row r="193" spans="2:40" ht="15.75" x14ac:dyDescent="0.25">
      <c r="B193" s="43" t="s">
        <v>274</v>
      </c>
      <c r="C193" s="46">
        <v>0</v>
      </c>
      <c r="D193" s="47" t="s">
        <v>162</v>
      </c>
      <c r="E193" s="47" t="s">
        <v>87</v>
      </c>
      <c r="F193" s="48" t="s">
        <v>163</v>
      </c>
      <c r="G193" s="43">
        <v>2028</v>
      </c>
      <c r="H193" s="49">
        <v>10.268000000000001</v>
      </c>
      <c r="I193" s="50" t="s">
        <v>79</v>
      </c>
      <c r="J193" s="51">
        <v>5647.4000000000005</v>
      </c>
      <c r="K193" s="52">
        <v>188.62316000000001</v>
      </c>
      <c r="L193" s="52">
        <v>322.46654000000001</v>
      </c>
      <c r="M193" s="52">
        <v>1721.32752</v>
      </c>
      <c r="N193" s="52">
        <v>1775.5425600000003</v>
      </c>
      <c r="O193" s="52">
        <v>322.46654000000001</v>
      </c>
      <c r="P193" s="52">
        <v>860.66376000000002</v>
      </c>
      <c r="Q193" s="52">
        <v>238.88502000000005</v>
      </c>
      <c r="R193" s="52">
        <v>0</v>
      </c>
      <c r="S193" s="52">
        <v>217.42490000000001</v>
      </c>
      <c r="T193" s="52">
        <v>0</v>
      </c>
      <c r="U193" s="52">
        <v>112.94800000000001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3">
        <v>0</v>
      </c>
      <c r="AF193" s="53">
        <v>0</v>
      </c>
      <c r="AG193" s="53">
        <v>0</v>
      </c>
      <c r="AH193" s="53">
        <v>0</v>
      </c>
      <c r="AI193" s="53">
        <v>0</v>
      </c>
      <c r="AJ193" s="53">
        <v>0</v>
      </c>
      <c r="AK193" s="53">
        <v>0</v>
      </c>
      <c r="AL193" s="53">
        <v>0</v>
      </c>
      <c r="AM193" s="53">
        <v>0</v>
      </c>
      <c r="AN193" s="53">
        <v>0</v>
      </c>
    </row>
    <row r="194" spans="2:40" ht="15.75" x14ac:dyDescent="0.25">
      <c r="B194" s="43" t="s">
        <v>274</v>
      </c>
      <c r="C194" s="46">
        <v>0</v>
      </c>
      <c r="D194" s="47" t="s">
        <v>162</v>
      </c>
      <c r="E194" s="47" t="s">
        <v>88</v>
      </c>
      <c r="F194" s="48" t="s">
        <v>163</v>
      </c>
      <c r="G194" s="43">
        <v>2028</v>
      </c>
      <c r="H194" s="49">
        <v>76.790000000000006</v>
      </c>
      <c r="I194" s="50" t="s">
        <v>79</v>
      </c>
      <c r="J194" s="51">
        <v>42234.5</v>
      </c>
      <c r="K194" s="52">
        <v>1410.6322999999998</v>
      </c>
      <c r="L194" s="52">
        <v>2411.58995</v>
      </c>
      <c r="M194" s="52">
        <v>12873.0756</v>
      </c>
      <c r="N194" s="52">
        <v>13278.526800000001</v>
      </c>
      <c r="O194" s="52">
        <v>2411.58995</v>
      </c>
      <c r="P194" s="52">
        <v>6436.5378000000001</v>
      </c>
      <c r="Q194" s="52">
        <v>1786.5193500000003</v>
      </c>
      <c r="R194" s="52">
        <v>0</v>
      </c>
      <c r="S194" s="52">
        <v>1626.0282500000001</v>
      </c>
      <c r="T194" s="52">
        <v>0</v>
      </c>
      <c r="U194" s="52">
        <v>844.69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  <c r="AC194" s="52">
        <v>0</v>
      </c>
      <c r="AD194" s="52">
        <v>0</v>
      </c>
      <c r="AE194" s="53">
        <v>0</v>
      </c>
      <c r="AF194" s="53">
        <v>0</v>
      </c>
      <c r="AG194" s="53">
        <v>0</v>
      </c>
      <c r="AH194" s="53">
        <v>0</v>
      </c>
      <c r="AI194" s="53">
        <v>0</v>
      </c>
      <c r="AJ194" s="53">
        <v>0</v>
      </c>
      <c r="AK194" s="53">
        <v>0</v>
      </c>
      <c r="AL194" s="53">
        <v>0</v>
      </c>
      <c r="AM194" s="53">
        <v>0</v>
      </c>
      <c r="AN194" s="53">
        <v>0</v>
      </c>
    </row>
    <row r="195" spans="2:40" ht="15.75" x14ac:dyDescent="0.25">
      <c r="B195" s="43" t="s">
        <v>274</v>
      </c>
      <c r="C195" s="46">
        <v>0</v>
      </c>
      <c r="D195" s="47" t="s">
        <v>162</v>
      </c>
      <c r="E195" s="47" t="s">
        <v>116</v>
      </c>
      <c r="F195" s="48" t="s">
        <v>163</v>
      </c>
      <c r="G195" s="43">
        <v>2028</v>
      </c>
      <c r="H195" s="49">
        <v>83.18</v>
      </c>
      <c r="I195" s="50" t="s">
        <v>79</v>
      </c>
      <c r="J195" s="51">
        <v>45749.000000000007</v>
      </c>
      <c r="K195" s="52">
        <v>1528.0165999999999</v>
      </c>
      <c r="L195" s="52">
        <v>2612.2679000000003</v>
      </c>
      <c r="M195" s="52">
        <v>13944.295200000002</v>
      </c>
      <c r="N195" s="52">
        <v>14383.485600000004</v>
      </c>
      <c r="O195" s="52">
        <v>2612.2679000000003</v>
      </c>
      <c r="P195" s="52">
        <v>6972.1476000000011</v>
      </c>
      <c r="Q195" s="52">
        <v>1935.1827000000005</v>
      </c>
      <c r="R195" s="52">
        <v>0</v>
      </c>
      <c r="S195" s="52">
        <v>1761.3365000000003</v>
      </c>
      <c r="T195" s="52">
        <v>0</v>
      </c>
      <c r="U195" s="52">
        <v>914.98000000000013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3">
        <v>0</v>
      </c>
      <c r="AF195" s="53">
        <v>0</v>
      </c>
      <c r="AG195" s="53">
        <v>0</v>
      </c>
      <c r="AH195" s="53">
        <v>0</v>
      </c>
      <c r="AI195" s="53">
        <v>0</v>
      </c>
      <c r="AJ195" s="53">
        <v>0</v>
      </c>
      <c r="AK195" s="53">
        <v>0</v>
      </c>
      <c r="AL195" s="53">
        <v>0</v>
      </c>
      <c r="AM195" s="53">
        <v>0</v>
      </c>
      <c r="AN195" s="53">
        <v>0</v>
      </c>
    </row>
    <row r="196" spans="2:40" ht="15.75" x14ac:dyDescent="0.25">
      <c r="B196" s="43" t="s">
        <v>274</v>
      </c>
      <c r="C196" s="46">
        <v>0</v>
      </c>
      <c r="D196" s="47" t="s">
        <v>162</v>
      </c>
      <c r="E196" s="47" t="s">
        <v>117</v>
      </c>
      <c r="F196" s="48" t="s">
        <v>163</v>
      </c>
      <c r="G196" s="43">
        <v>2028</v>
      </c>
      <c r="H196" s="49">
        <v>543.45000000000005</v>
      </c>
      <c r="I196" s="50" t="s">
        <v>79</v>
      </c>
      <c r="J196" s="51">
        <v>298897.5</v>
      </c>
      <c r="K196" s="52">
        <v>9983.1764999999996</v>
      </c>
      <c r="L196" s="52">
        <v>17067.04725</v>
      </c>
      <c r="M196" s="52">
        <v>91103.958000000013</v>
      </c>
      <c r="N196" s="52">
        <v>93973.374000000011</v>
      </c>
      <c r="O196" s="52">
        <v>17067.04725</v>
      </c>
      <c r="P196" s="52">
        <v>45551.979000000007</v>
      </c>
      <c r="Q196" s="52">
        <v>12643.364250000001</v>
      </c>
      <c r="R196" s="52">
        <v>0</v>
      </c>
      <c r="S196" s="52">
        <v>11507.553749999999</v>
      </c>
      <c r="T196" s="52">
        <v>0</v>
      </c>
      <c r="U196" s="52">
        <v>5977.95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3">
        <v>0</v>
      </c>
      <c r="AF196" s="53">
        <v>0</v>
      </c>
      <c r="AG196" s="53">
        <v>0</v>
      </c>
      <c r="AH196" s="53">
        <v>0</v>
      </c>
      <c r="AI196" s="53">
        <v>0</v>
      </c>
      <c r="AJ196" s="53">
        <v>0</v>
      </c>
      <c r="AK196" s="53">
        <v>0</v>
      </c>
      <c r="AL196" s="53">
        <v>0</v>
      </c>
      <c r="AM196" s="53">
        <v>0</v>
      </c>
      <c r="AN196" s="53">
        <v>0</v>
      </c>
    </row>
    <row r="197" spans="2:40" ht="15.75" x14ac:dyDescent="0.25">
      <c r="B197" s="43" t="s">
        <v>274</v>
      </c>
      <c r="C197" s="46">
        <v>0</v>
      </c>
      <c r="D197" s="47" t="s">
        <v>162</v>
      </c>
      <c r="E197" s="47" t="s">
        <v>144</v>
      </c>
      <c r="F197" s="48" t="s">
        <v>163</v>
      </c>
      <c r="G197" s="43">
        <v>2028</v>
      </c>
      <c r="H197" s="49">
        <v>276.60000000000002</v>
      </c>
      <c r="I197" s="50" t="s">
        <v>79</v>
      </c>
      <c r="J197" s="51">
        <v>152130</v>
      </c>
      <c r="K197" s="52">
        <v>5081.1419999999998</v>
      </c>
      <c r="L197" s="52">
        <v>8686.6229999999996</v>
      </c>
      <c r="M197" s="52">
        <v>46369.224000000002</v>
      </c>
      <c r="N197" s="52">
        <v>47829.671999999999</v>
      </c>
      <c r="O197" s="52">
        <v>8686.6229999999996</v>
      </c>
      <c r="P197" s="52">
        <v>23184.612000000001</v>
      </c>
      <c r="Q197" s="52">
        <v>6435.0990000000002</v>
      </c>
      <c r="R197" s="52">
        <v>0</v>
      </c>
      <c r="S197" s="52">
        <v>5857.0050000000001</v>
      </c>
      <c r="T197" s="52">
        <v>0</v>
      </c>
      <c r="U197" s="52">
        <v>3042.6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3">
        <v>0</v>
      </c>
      <c r="AF197" s="53">
        <v>0</v>
      </c>
      <c r="AG197" s="53">
        <v>0</v>
      </c>
      <c r="AH197" s="53">
        <v>0</v>
      </c>
      <c r="AI197" s="53">
        <v>0</v>
      </c>
      <c r="AJ197" s="53">
        <v>0</v>
      </c>
      <c r="AK197" s="53">
        <v>0</v>
      </c>
      <c r="AL197" s="53">
        <v>0</v>
      </c>
      <c r="AM197" s="53">
        <v>0</v>
      </c>
      <c r="AN197" s="53">
        <v>0</v>
      </c>
    </row>
    <row r="198" spans="2:40" ht="15.75" x14ac:dyDescent="0.25">
      <c r="B198" s="43" t="s">
        <v>274</v>
      </c>
      <c r="C198" s="46">
        <v>0</v>
      </c>
      <c r="D198" s="47" t="s">
        <v>164</v>
      </c>
      <c r="E198" s="47" t="s">
        <v>80</v>
      </c>
      <c r="F198" s="48" t="s">
        <v>163</v>
      </c>
      <c r="G198" s="43">
        <v>2029</v>
      </c>
      <c r="H198" s="49">
        <v>70.59</v>
      </c>
      <c r="I198" s="50" t="s">
        <v>79</v>
      </c>
      <c r="J198" s="51">
        <v>38824.5</v>
      </c>
      <c r="K198" s="52">
        <v>1296.7383</v>
      </c>
      <c r="L198" s="52">
        <v>2216.8789499999998</v>
      </c>
      <c r="M198" s="52">
        <v>11833.7076</v>
      </c>
      <c r="N198" s="52">
        <v>12206.4228</v>
      </c>
      <c r="O198" s="52">
        <v>2216.8789499999998</v>
      </c>
      <c r="P198" s="52">
        <v>5916.8537999999999</v>
      </c>
      <c r="Q198" s="52">
        <v>1642.2763500000001</v>
      </c>
      <c r="R198" s="52">
        <v>0</v>
      </c>
      <c r="S198" s="52">
        <v>1494.7432500000002</v>
      </c>
      <c r="T198" s="52">
        <v>0</v>
      </c>
      <c r="U198" s="52">
        <v>776.49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3">
        <v>0</v>
      </c>
      <c r="AF198" s="53">
        <v>0</v>
      </c>
      <c r="AG198" s="53">
        <v>0</v>
      </c>
      <c r="AH198" s="53">
        <v>0</v>
      </c>
      <c r="AI198" s="53">
        <v>0</v>
      </c>
      <c r="AJ198" s="53">
        <v>0</v>
      </c>
      <c r="AK198" s="53">
        <v>0</v>
      </c>
      <c r="AL198" s="53">
        <v>0</v>
      </c>
      <c r="AM198" s="53">
        <v>0</v>
      </c>
      <c r="AN198" s="53">
        <v>0</v>
      </c>
    </row>
    <row r="199" spans="2:40" ht="15.75" x14ac:dyDescent="0.25">
      <c r="B199" s="43" t="s">
        <v>274</v>
      </c>
      <c r="C199" s="46">
        <v>0</v>
      </c>
      <c r="D199" s="47" t="s">
        <v>164</v>
      </c>
      <c r="E199" s="47" t="s">
        <v>127</v>
      </c>
      <c r="F199" s="48" t="s">
        <v>163</v>
      </c>
      <c r="G199" s="43">
        <v>2029</v>
      </c>
      <c r="H199" s="49">
        <v>45.660000000000004</v>
      </c>
      <c r="I199" s="50" t="s">
        <v>79</v>
      </c>
      <c r="J199" s="51">
        <v>25113.000000000004</v>
      </c>
      <c r="K199" s="52">
        <v>838.77420000000018</v>
      </c>
      <c r="L199" s="52">
        <v>1433.9523000000002</v>
      </c>
      <c r="M199" s="52">
        <v>7654.4424000000008</v>
      </c>
      <c r="N199" s="52">
        <v>7895.5272000000004</v>
      </c>
      <c r="O199" s="52">
        <v>1433.9523000000002</v>
      </c>
      <c r="P199" s="52">
        <v>3827.2212000000004</v>
      </c>
      <c r="Q199" s="52">
        <v>1062.2799000000002</v>
      </c>
      <c r="R199" s="52">
        <v>0</v>
      </c>
      <c r="S199" s="52">
        <v>966.85050000000012</v>
      </c>
      <c r="T199" s="52">
        <v>0</v>
      </c>
      <c r="U199" s="52">
        <v>502.26000000000005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3">
        <v>0</v>
      </c>
      <c r="AF199" s="53">
        <v>0</v>
      </c>
      <c r="AG199" s="53">
        <v>0</v>
      </c>
      <c r="AH199" s="53">
        <v>0</v>
      </c>
      <c r="AI199" s="53">
        <v>0</v>
      </c>
      <c r="AJ199" s="53">
        <v>0</v>
      </c>
      <c r="AK199" s="53">
        <v>0</v>
      </c>
      <c r="AL199" s="53">
        <v>0</v>
      </c>
      <c r="AM199" s="53">
        <v>0</v>
      </c>
      <c r="AN199" s="53">
        <v>0</v>
      </c>
    </row>
    <row r="200" spans="2:40" ht="15.75" x14ac:dyDescent="0.25">
      <c r="B200" s="43" t="s">
        <v>274</v>
      </c>
      <c r="C200" s="46">
        <v>0</v>
      </c>
      <c r="D200" s="47" t="s">
        <v>164</v>
      </c>
      <c r="E200" s="47" t="s">
        <v>101</v>
      </c>
      <c r="F200" s="48" t="s">
        <v>163</v>
      </c>
      <c r="G200" s="43">
        <v>2029</v>
      </c>
      <c r="H200" s="49">
        <v>25.244</v>
      </c>
      <c r="I200" s="50" t="s">
        <v>79</v>
      </c>
      <c r="J200" s="51">
        <v>13884.2</v>
      </c>
      <c r="K200" s="52">
        <v>463.73228</v>
      </c>
      <c r="L200" s="52">
        <v>792.78782000000001</v>
      </c>
      <c r="M200" s="52">
        <v>4231.90416</v>
      </c>
      <c r="N200" s="52">
        <v>4365.1924800000006</v>
      </c>
      <c r="O200" s="52">
        <v>792.78782000000001</v>
      </c>
      <c r="P200" s="52">
        <v>2115.95208</v>
      </c>
      <c r="Q200" s="52">
        <v>587.30166000000008</v>
      </c>
      <c r="R200" s="52">
        <v>0</v>
      </c>
      <c r="S200" s="52">
        <v>534.54170000000011</v>
      </c>
      <c r="T200" s="52">
        <v>0</v>
      </c>
      <c r="U200" s="52">
        <v>277.68400000000003</v>
      </c>
      <c r="V200" s="52">
        <v>0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3">
        <v>0</v>
      </c>
      <c r="AF200" s="53">
        <v>0</v>
      </c>
      <c r="AG200" s="53">
        <v>0</v>
      </c>
      <c r="AH200" s="53">
        <v>0</v>
      </c>
      <c r="AI200" s="53">
        <v>0</v>
      </c>
      <c r="AJ200" s="53">
        <v>0</v>
      </c>
      <c r="AK200" s="53">
        <v>0</v>
      </c>
      <c r="AL200" s="53">
        <v>0</v>
      </c>
      <c r="AM200" s="53">
        <v>0</v>
      </c>
      <c r="AN200" s="53">
        <v>0</v>
      </c>
    </row>
    <row r="201" spans="2:40" ht="15.75" x14ac:dyDescent="0.25">
      <c r="B201" s="43" t="s">
        <v>274</v>
      </c>
      <c r="C201" s="46">
        <v>0</v>
      </c>
      <c r="D201" s="47" t="s">
        <v>164</v>
      </c>
      <c r="E201" s="47" t="s">
        <v>84</v>
      </c>
      <c r="F201" s="48" t="s">
        <v>163</v>
      </c>
      <c r="G201" s="43">
        <v>2029</v>
      </c>
      <c r="H201" s="49">
        <v>6.1459999999999999</v>
      </c>
      <c r="I201" s="50" t="s">
        <v>79</v>
      </c>
      <c r="J201" s="51">
        <v>3380.2999999999997</v>
      </c>
      <c r="K201" s="52">
        <v>112.90201999999999</v>
      </c>
      <c r="L201" s="52">
        <v>193.01513</v>
      </c>
      <c r="M201" s="52">
        <v>1030.3154399999999</v>
      </c>
      <c r="N201" s="52">
        <v>1062.76632</v>
      </c>
      <c r="O201" s="52">
        <v>193.01513</v>
      </c>
      <c r="P201" s="52">
        <v>515.15771999999993</v>
      </c>
      <c r="Q201" s="52">
        <v>142.98669000000001</v>
      </c>
      <c r="R201" s="52">
        <v>0</v>
      </c>
      <c r="S201" s="52">
        <v>130.14155</v>
      </c>
      <c r="T201" s="52">
        <v>0</v>
      </c>
      <c r="U201" s="52">
        <v>67.605999999999995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3">
        <v>0</v>
      </c>
      <c r="AF201" s="53">
        <v>0</v>
      </c>
      <c r="AG201" s="53">
        <v>0</v>
      </c>
      <c r="AH201" s="53">
        <v>0</v>
      </c>
      <c r="AI201" s="53">
        <v>0</v>
      </c>
      <c r="AJ201" s="53">
        <v>0</v>
      </c>
      <c r="AK201" s="53">
        <v>0</v>
      </c>
      <c r="AL201" s="53">
        <v>0</v>
      </c>
      <c r="AM201" s="53">
        <v>0</v>
      </c>
      <c r="AN201" s="53">
        <v>0</v>
      </c>
    </row>
    <row r="202" spans="2:40" ht="15.75" x14ac:dyDescent="0.25">
      <c r="B202" s="43" t="s">
        <v>274</v>
      </c>
      <c r="C202" s="46">
        <v>0</v>
      </c>
      <c r="D202" s="47" t="s">
        <v>164</v>
      </c>
      <c r="E202" s="47" t="s">
        <v>126</v>
      </c>
      <c r="F202" s="48" t="s">
        <v>163</v>
      </c>
      <c r="G202" s="43">
        <v>2029</v>
      </c>
      <c r="H202" s="49">
        <v>7.0540000000000003</v>
      </c>
      <c r="I202" s="50" t="s">
        <v>79</v>
      </c>
      <c r="J202" s="51">
        <v>3879.7000000000003</v>
      </c>
      <c r="K202" s="52">
        <v>129.58198000000002</v>
      </c>
      <c r="L202" s="52">
        <v>221.53087000000002</v>
      </c>
      <c r="M202" s="52">
        <v>1182.5325600000001</v>
      </c>
      <c r="N202" s="52">
        <v>1219.7776800000001</v>
      </c>
      <c r="O202" s="52">
        <v>221.53087000000002</v>
      </c>
      <c r="P202" s="52">
        <v>591.26628000000005</v>
      </c>
      <c r="Q202" s="52">
        <v>164.11131</v>
      </c>
      <c r="R202" s="52">
        <v>0</v>
      </c>
      <c r="S202" s="52">
        <v>149.36845000000002</v>
      </c>
      <c r="T202" s="52">
        <v>0</v>
      </c>
      <c r="U202" s="52">
        <v>77.594000000000008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3">
        <v>0</v>
      </c>
      <c r="AF202" s="53">
        <v>0</v>
      </c>
      <c r="AG202" s="53">
        <v>0</v>
      </c>
      <c r="AH202" s="53">
        <v>0</v>
      </c>
      <c r="AI202" s="53">
        <v>0</v>
      </c>
      <c r="AJ202" s="53">
        <v>0</v>
      </c>
      <c r="AK202" s="53">
        <v>0</v>
      </c>
      <c r="AL202" s="53">
        <v>0</v>
      </c>
      <c r="AM202" s="53">
        <v>0</v>
      </c>
      <c r="AN202" s="53">
        <v>0</v>
      </c>
    </row>
    <row r="203" spans="2:40" ht="15.75" x14ac:dyDescent="0.25">
      <c r="B203" s="43" t="s">
        <v>274</v>
      </c>
      <c r="C203" s="46">
        <v>0</v>
      </c>
      <c r="D203" s="47" t="s">
        <v>164</v>
      </c>
      <c r="E203" s="47" t="s">
        <v>125</v>
      </c>
      <c r="F203" s="48" t="s">
        <v>163</v>
      </c>
      <c r="G203" s="43">
        <v>2029</v>
      </c>
      <c r="H203" s="49">
        <v>7.168000000000001</v>
      </c>
      <c r="I203" s="50" t="s">
        <v>79</v>
      </c>
      <c r="J203" s="51">
        <v>3942.4000000000005</v>
      </c>
      <c r="K203" s="52">
        <v>131.67616000000001</v>
      </c>
      <c r="L203" s="52">
        <v>225.11104000000003</v>
      </c>
      <c r="M203" s="52">
        <v>1201.6435200000001</v>
      </c>
      <c r="N203" s="52">
        <v>1239.4905600000002</v>
      </c>
      <c r="O203" s="52">
        <v>225.11104000000003</v>
      </c>
      <c r="P203" s="52">
        <v>600.82176000000004</v>
      </c>
      <c r="Q203" s="52">
        <v>166.76352000000003</v>
      </c>
      <c r="R203" s="52">
        <v>0</v>
      </c>
      <c r="S203" s="52">
        <v>151.78240000000002</v>
      </c>
      <c r="T203" s="52">
        <v>0</v>
      </c>
      <c r="U203" s="52">
        <v>78.848000000000013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3">
        <v>0</v>
      </c>
      <c r="AF203" s="53">
        <v>0</v>
      </c>
      <c r="AG203" s="53">
        <v>0</v>
      </c>
      <c r="AH203" s="53">
        <v>0</v>
      </c>
      <c r="AI203" s="53">
        <v>0</v>
      </c>
      <c r="AJ203" s="53">
        <v>0</v>
      </c>
      <c r="AK203" s="53">
        <v>0</v>
      </c>
      <c r="AL203" s="53">
        <v>0</v>
      </c>
      <c r="AM203" s="53">
        <v>0</v>
      </c>
      <c r="AN203" s="53">
        <v>0</v>
      </c>
    </row>
    <row r="204" spans="2:40" ht="31.5" x14ac:dyDescent="0.25">
      <c r="B204" s="43" t="s">
        <v>274</v>
      </c>
      <c r="C204" s="46">
        <v>0</v>
      </c>
      <c r="D204" s="47" t="s">
        <v>164</v>
      </c>
      <c r="E204" s="47" t="s">
        <v>98</v>
      </c>
      <c r="F204" s="48" t="s">
        <v>163</v>
      </c>
      <c r="G204" s="43">
        <v>2029</v>
      </c>
      <c r="H204" s="49">
        <v>786.63</v>
      </c>
      <c r="I204" s="50" t="s">
        <v>79</v>
      </c>
      <c r="J204" s="51">
        <v>432646.5</v>
      </c>
      <c r="K204" s="52">
        <v>14450.393099999998</v>
      </c>
      <c r="L204" s="52">
        <v>24704.115150000001</v>
      </c>
      <c r="M204" s="52">
        <v>131870.6532</v>
      </c>
      <c r="N204" s="52">
        <v>136024.05960000001</v>
      </c>
      <c r="O204" s="52">
        <v>24704.115150000001</v>
      </c>
      <c r="P204" s="52">
        <v>65935.3266</v>
      </c>
      <c r="Q204" s="52">
        <v>18300.946950000001</v>
      </c>
      <c r="R204" s="52">
        <v>0</v>
      </c>
      <c r="S204" s="52">
        <v>16656.89025</v>
      </c>
      <c r="T204" s="52">
        <v>0</v>
      </c>
      <c r="U204" s="52">
        <v>8652.93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3">
        <v>0</v>
      </c>
      <c r="AF204" s="53">
        <v>0</v>
      </c>
      <c r="AG204" s="53">
        <v>0</v>
      </c>
      <c r="AH204" s="53">
        <v>0</v>
      </c>
      <c r="AI204" s="53">
        <v>0</v>
      </c>
      <c r="AJ204" s="53">
        <v>0</v>
      </c>
      <c r="AK204" s="53">
        <v>0</v>
      </c>
      <c r="AL204" s="53">
        <v>0</v>
      </c>
      <c r="AM204" s="53">
        <v>0</v>
      </c>
      <c r="AN204" s="53">
        <v>0</v>
      </c>
    </row>
    <row r="205" spans="2:40" ht="15.75" x14ac:dyDescent="0.25">
      <c r="B205" s="43" t="s">
        <v>274</v>
      </c>
      <c r="C205" s="46">
        <v>0</v>
      </c>
      <c r="D205" s="47" t="s">
        <v>164</v>
      </c>
      <c r="E205" s="47" t="s">
        <v>102</v>
      </c>
      <c r="F205" s="48" t="s">
        <v>163</v>
      </c>
      <c r="G205" s="43">
        <v>2029</v>
      </c>
      <c r="H205" s="49">
        <v>227.83999999999997</v>
      </c>
      <c r="I205" s="50" t="s">
        <v>79</v>
      </c>
      <c r="J205" s="51">
        <v>125311.99999999999</v>
      </c>
      <c r="K205" s="52">
        <v>4185.4207999999999</v>
      </c>
      <c r="L205" s="52">
        <v>7155.3151999999991</v>
      </c>
      <c r="M205" s="52">
        <v>38195.097600000001</v>
      </c>
      <c r="N205" s="52">
        <v>39398.092799999999</v>
      </c>
      <c r="O205" s="52">
        <v>7155.3151999999991</v>
      </c>
      <c r="P205" s="52">
        <v>19097.5488</v>
      </c>
      <c r="Q205" s="52">
        <v>5300.6976000000004</v>
      </c>
      <c r="R205" s="52">
        <v>0</v>
      </c>
      <c r="S205" s="52">
        <v>4824.5119999999997</v>
      </c>
      <c r="T205" s="52">
        <v>0</v>
      </c>
      <c r="U205" s="52">
        <v>2506.2399999999998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3">
        <v>0</v>
      </c>
      <c r="AF205" s="53">
        <v>0</v>
      </c>
      <c r="AG205" s="53">
        <v>0</v>
      </c>
      <c r="AH205" s="53">
        <v>0</v>
      </c>
      <c r="AI205" s="53">
        <v>0</v>
      </c>
      <c r="AJ205" s="53">
        <v>0</v>
      </c>
      <c r="AK205" s="53">
        <v>0</v>
      </c>
      <c r="AL205" s="53">
        <v>0</v>
      </c>
      <c r="AM205" s="53">
        <v>0</v>
      </c>
      <c r="AN205" s="53">
        <v>0</v>
      </c>
    </row>
    <row r="206" spans="2:40" ht="15.75" x14ac:dyDescent="0.25">
      <c r="B206" s="43" t="s">
        <v>274</v>
      </c>
      <c r="C206" s="46">
        <v>0</v>
      </c>
      <c r="D206" s="47" t="s">
        <v>164</v>
      </c>
      <c r="E206" s="47" t="s">
        <v>139</v>
      </c>
      <c r="F206" s="48" t="s">
        <v>163</v>
      </c>
      <c r="G206" s="43">
        <v>2029</v>
      </c>
      <c r="H206" s="49">
        <v>25.140000000000008</v>
      </c>
      <c r="I206" s="50" t="s">
        <v>79</v>
      </c>
      <c r="J206" s="51">
        <v>13827.000000000004</v>
      </c>
      <c r="K206" s="52">
        <v>461.82180000000005</v>
      </c>
      <c r="L206" s="52">
        <v>789.52170000000024</v>
      </c>
      <c r="M206" s="52">
        <v>4214.4696000000013</v>
      </c>
      <c r="N206" s="52">
        <v>4347.2088000000012</v>
      </c>
      <c r="O206" s="52">
        <v>789.52170000000024</v>
      </c>
      <c r="P206" s="52">
        <v>2107.2348000000006</v>
      </c>
      <c r="Q206" s="52">
        <v>584.88210000000026</v>
      </c>
      <c r="R206" s="52">
        <v>0</v>
      </c>
      <c r="S206" s="52">
        <v>532.33950000000016</v>
      </c>
      <c r="T206" s="52">
        <v>0</v>
      </c>
      <c r="U206" s="52">
        <v>276.54000000000008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3">
        <v>0</v>
      </c>
      <c r="AF206" s="53">
        <v>0</v>
      </c>
      <c r="AG206" s="53">
        <v>0</v>
      </c>
      <c r="AH206" s="53">
        <v>0</v>
      </c>
      <c r="AI206" s="53">
        <v>0</v>
      </c>
      <c r="AJ206" s="53">
        <v>0</v>
      </c>
      <c r="AK206" s="53">
        <v>0</v>
      </c>
      <c r="AL206" s="53">
        <v>0</v>
      </c>
      <c r="AM206" s="53">
        <v>0</v>
      </c>
      <c r="AN206" s="53">
        <v>0</v>
      </c>
    </row>
    <row r="207" spans="2:40" ht="15.75" x14ac:dyDescent="0.25">
      <c r="B207" s="43" t="s">
        <v>274</v>
      </c>
      <c r="C207" s="46">
        <v>0</v>
      </c>
      <c r="D207" s="47" t="s">
        <v>164</v>
      </c>
      <c r="E207" s="47" t="s">
        <v>128</v>
      </c>
      <c r="F207" s="48" t="s">
        <v>163</v>
      </c>
      <c r="G207" s="43">
        <v>2029</v>
      </c>
      <c r="H207" s="49">
        <v>18.622</v>
      </c>
      <c r="I207" s="50" t="s">
        <v>79</v>
      </c>
      <c r="J207" s="51">
        <v>10242.1</v>
      </c>
      <c r="K207" s="52">
        <v>342.08614</v>
      </c>
      <c r="L207" s="52">
        <v>584.82391000000007</v>
      </c>
      <c r="M207" s="52">
        <v>3121.7920800000006</v>
      </c>
      <c r="N207" s="52">
        <v>3220.1162400000003</v>
      </c>
      <c r="O207" s="52">
        <v>584.82391000000007</v>
      </c>
      <c r="P207" s="52">
        <v>1560.8960400000003</v>
      </c>
      <c r="Q207" s="52">
        <v>433.24083000000007</v>
      </c>
      <c r="R207" s="52">
        <v>0</v>
      </c>
      <c r="S207" s="52">
        <v>394.32085000000001</v>
      </c>
      <c r="T207" s="52">
        <v>0</v>
      </c>
      <c r="U207" s="52">
        <v>204.84200000000001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3">
        <v>0</v>
      </c>
      <c r="AF207" s="53">
        <v>0</v>
      </c>
      <c r="AG207" s="53">
        <v>0</v>
      </c>
      <c r="AH207" s="53">
        <v>0</v>
      </c>
      <c r="AI207" s="53">
        <v>0</v>
      </c>
      <c r="AJ207" s="53">
        <v>0</v>
      </c>
      <c r="AK207" s="53">
        <v>0</v>
      </c>
      <c r="AL207" s="53">
        <v>0</v>
      </c>
      <c r="AM207" s="53">
        <v>0</v>
      </c>
      <c r="AN207" s="53">
        <v>0</v>
      </c>
    </row>
    <row r="208" spans="2:40" ht="15.75" x14ac:dyDescent="0.25">
      <c r="B208" s="43" t="s">
        <v>274</v>
      </c>
      <c r="C208" s="46">
        <v>0</v>
      </c>
      <c r="D208" s="47" t="s">
        <v>164</v>
      </c>
      <c r="E208" s="47" t="s">
        <v>146</v>
      </c>
      <c r="F208" s="48" t="s">
        <v>163</v>
      </c>
      <c r="G208" s="43">
        <v>2029</v>
      </c>
      <c r="H208" s="49">
        <v>103.59</v>
      </c>
      <c r="I208" s="50" t="s">
        <v>79</v>
      </c>
      <c r="J208" s="51">
        <v>56974.5</v>
      </c>
      <c r="K208" s="52">
        <v>1902.9482999999998</v>
      </c>
      <c r="L208" s="52">
        <v>3253.24395</v>
      </c>
      <c r="M208" s="52">
        <v>17365.827600000001</v>
      </c>
      <c r="N208" s="52">
        <v>17912.782800000001</v>
      </c>
      <c r="O208" s="52">
        <v>3253.24395</v>
      </c>
      <c r="P208" s="52">
        <v>8682.9138000000003</v>
      </c>
      <c r="Q208" s="52">
        <v>2410.0213500000004</v>
      </c>
      <c r="R208" s="52">
        <v>0</v>
      </c>
      <c r="S208" s="52">
        <v>2193.5182500000001</v>
      </c>
      <c r="T208" s="52">
        <v>0</v>
      </c>
      <c r="U208" s="52">
        <v>1139.49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3">
        <v>0</v>
      </c>
      <c r="AF208" s="53">
        <v>0</v>
      </c>
      <c r="AG208" s="53">
        <v>0</v>
      </c>
      <c r="AH208" s="53">
        <v>0</v>
      </c>
      <c r="AI208" s="53">
        <v>0</v>
      </c>
      <c r="AJ208" s="53">
        <v>0</v>
      </c>
      <c r="AK208" s="53">
        <v>0</v>
      </c>
      <c r="AL208" s="53">
        <v>0</v>
      </c>
      <c r="AM208" s="53">
        <v>0</v>
      </c>
      <c r="AN208" s="53">
        <v>0</v>
      </c>
    </row>
    <row r="209" spans="2:40" ht="15.75" x14ac:dyDescent="0.25">
      <c r="B209" s="43" t="s">
        <v>274</v>
      </c>
      <c r="C209" s="46">
        <v>0</v>
      </c>
      <c r="D209" s="47" t="s">
        <v>164</v>
      </c>
      <c r="E209" s="47" t="s">
        <v>145</v>
      </c>
      <c r="F209" s="48" t="s">
        <v>163</v>
      </c>
      <c r="G209" s="43">
        <v>2029</v>
      </c>
      <c r="H209" s="49">
        <v>117.53</v>
      </c>
      <c r="I209" s="50" t="s">
        <v>79</v>
      </c>
      <c r="J209" s="51">
        <v>64641.5</v>
      </c>
      <c r="K209" s="52">
        <v>2159.0261</v>
      </c>
      <c r="L209" s="52">
        <v>3691.0296500000004</v>
      </c>
      <c r="M209" s="52">
        <v>19702.729199999998</v>
      </c>
      <c r="N209" s="52">
        <v>20323.2876</v>
      </c>
      <c r="O209" s="52">
        <v>3691.0296500000004</v>
      </c>
      <c r="P209" s="52">
        <v>9851.364599999999</v>
      </c>
      <c r="Q209" s="52">
        <v>2734.3354500000005</v>
      </c>
      <c r="R209" s="52">
        <v>0</v>
      </c>
      <c r="S209" s="52">
        <v>2488.6977499999998</v>
      </c>
      <c r="T209" s="52">
        <v>0</v>
      </c>
      <c r="U209" s="52">
        <v>1292.83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52">
        <v>0</v>
      </c>
      <c r="AB209" s="52">
        <v>0</v>
      </c>
      <c r="AC209" s="52">
        <v>0</v>
      </c>
      <c r="AD209" s="52">
        <v>0</v>
      </c>
      <c r="AE209" s="53">
        <v>0</v>
      </c>
      <c r="AF209" s="53">
        <v>0</v>
      </c>
      <c r="AG209" s="53">
        <v>0</v>
      </c>
      <c r="AH209" s="53">
        <v>0</v>
      </c>
      <c r="AI209" s="53">
        <v>0</v>
      </c>
      <c r="AJ209" s="53">
        <v>0</v>
      </c>
      <c r="AK209" s="53">
        <v>0</v>
      </c>
      <c r="AL209" s="53">
        <v>0</v>
      </c>
      <c r="AM209" s="53">
        <v>0</v>
      </c>
      <c r="AN209" s="53">
        <v>0</v>
      </c>
    </row>
    <row r="210" spans="2:40" ht="15.75" x14ac:dyDescent="0.25">
      <c r="B210" s="43" t="s">
        <v>274</v>
      </c>
      <c r="C210" s="46">
        <v>0</v>
      </c>
      <c r="D210" s="47" t="s">
        <v>164</v>
      </c>
      <c r="E210" s="47" t="s">
        <v>108</v>
      </c>
      <c r="F210" s="48" t="s">
        <v>163</v>
      </c>
      <c r="G210" s="43">
        <v>2029</v>
      </c>
      <c r="H210" s="49">
        <v>189.07</v>
      </c>
      <c r="I210" s="50" t="s">
        <v>79</v>
      </c>
      <c r="J210" s="51">
        <v>103988.5</v>
      </c>
      <c r="K210" s="52">
        <v>3473.2158999999997</v>
      </c>
      <c r="L210" s="52">
        <v>5937.7433499999997</v>
      </c>
      <c r="M210" s="52">
        <v>31695.694800000001</v>
      </c>
      <c r="N210" s="52">
        <v>32693.984400000001</v>
      </c>
      <c r="O210" s="52">
        <v>5937.7433499999997</v>
      </c>
      <c r="P210" s="52">
        <v>15847.847400000001</v>
      </c>
      <c r="Q210" s="52">
        <v>4398.7135500000004</v>
      </c>
      <c r="R210" s="52">
        <v>0</v>
      </c>
      <c r="S210" s="52">
        <v>4003.5572500000003</v>
      </c>
      <c r="T210" s="52">
        <v>0</v>
      </c>
      <c r="U210" s="52">
        <v>2079.77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52">
        <v>0</v>
      </c>
      <c r="AC210" s="52">
        <v>0</v>
      </c>
      <c r="AD210" s="52">
        <v>0</v>
      </c>
      <c r="AE210" s="53">
        <v>0</v>
      </c>
      <c r="AF210" s="53">
        <v>0</v>
      </c>
      <c r="AG210" s="53">
        <v>0</v>
      </c>
      <c r="AH210" s="53">
        <v>0</v>
      </c>
      <c r="AI210" s="53">
        <v>0</v>
      </c>
      <c r="AJ210" s="53">
        <v>0</v>
      </c>
      <c r="AK210" s="53">
        <v>0</v>
      </c>
      <c r="AL210" s="53">
        <v>0</v>
      </c>
      <c r="AM210" s="53">
        <v>0</v>
      </c>
      <c r="AN210" s="53">
        <v>0</v>
      </c>
    </row>
    <row r="211" spans="2:40" ht="15.75" x14ac:dyDescent="0.25">
      <c r="B211" s="43" t="s">
        <v>274</v>
      </c>
      <c r="C211" s="46">
        <v>0</v>
      </c>
      <c r="D211" s="47" t="s">
        <v>164</v>
      </c>
      <c r="E211" s="47" t="s">
        <v>103</v>
      </c>
      <c r="F211" s="48" t="s">
        <v>163</v>
      </c>
      <c r="G211" s="43">
        <v>2029</v>
      </c>
      <c r="H211" s="49">
        <v>227.75</v>
      </c>
      <c r="I211" s="50" t="s">
        <v>79</v>
      </c>
      <c r="J211" s="51">
        <v>125262.5</v>
      </c>
      <c r="K211" s="52">
        <v>4183.7674999999999</v>
      </c>
      <c r="L211" s="52">
        <v>7152.4887500000004</v>
      </c>
      <c r="M211" s="52">
        <v>38180.01</v>
      </c>
      <c r="N211" s="52">
        <v>39382.53</v>
      </c>
      <c r="O211" s="52">
        <v>7152.4887500000004</v>
      </c>
      <c r="P211" s="52">
        <v>19090.005000000001</v>
      </c>
      <c r="Q211" s="52">
        <v>5298.6037500000002</v>
      </c>
      <c r="R211" s="52">
        <v>0</v>
      </c>
      <c r="S211" s="52">
        <v>4822.6062499999998</v>
      </c>
      <c r="T211" s="52">
        <v>0</v>
      </c>
      <c r="U211" s="52">
        <v>2505.25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3">
        <v>0</v>
      </c>
      <c r="AF211" s="53">
        <v>0</v>
      </c>
      <c r="AG211" s="53">
        <v>0</v>
      </c>
      <c r="AH211" s="53">
        <v>0</v>
      </c>
      <c r="AI211" s="53">
        <v>0</v>
      </c>
      <c r="AJ211" s="53">
        <v>0</v>
      </c>
      <c r="AK211" s="53">
        <v>0</v>
      </c>
      <c r="AL211" s="53">
        <v>0</v>
      </c>
      <c r="AM211" s="53">
        <v>0</v>
      </c>
      <c r="AN211" s="53">
        <v>0</v>
      </c>
    </row>
    <row r="212" spans="2:40" ht="15.75" x14ac:dyDescent="0.25">
      <c r="B212" s="43" t="s">
        <v>274</v>
      </c>
      <c r="C212" s="46">
        <v>0</v>
      </c>
      <c r="D212" s="47" t="s">
        <v>164</v>
      </c>
      <c r="E212" s="47" t="s">
        <v>140</v>
      </c>
      <c r="F212" s="48" t="s">
        <v>163</v>
      </c>
      <c r="G212" s="43">
        <v>2029</v>
      </c>
      <c r="H212" s="49">
        <v>224.05</v>
      </c>
      <c r="I212" s="50" t="s">
        <v>79</v>
      </c>
      <c r="J212" s="51">
        <v>123227.5</v>
      </c>
      <c r="K212" s="52">
        <v>4115.7984999999999</v>
      </c>
      <c r="L212" s="52">
        <v>7036.29025</v>
      </c>
      <c r="M212" s="52">
        <v>37559.741999999998</v>
      </c>
      <c r="N212" s="52">
        <v>38742.726000000002</v>
      </c>
      <c r="O212" s="52">
        <v>7036.29025</v>
      </c>
      <c r="P212" s="52">
        <v>18779.870999999999</v>
      </c>
      <c r="Q212" s="52">
        <v>5212.5232500000011</v>
      </c>
      <c r="R212" s="52">
        <v>0</v>
      </c>
      <c r="S212" s="52">
        <v>4744.25875</v>
      </c>
      <c r="T212" s="52">
        <v>0</v>
      </c>
      <c r="U212" s="52">
        <v>2464.5500000000002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3">
        <v>0</v>
      </c>
      <c r="AF212" s="53">
        <v>0</v>
      </c>
      <c r="AG212" s="53">
        <v>0</v>
      </c>
      <c r="AH212" s="53">
        <v>0</v>
      </c>
      <c r="AI212" s="53">
        <v>0</v>
      </c>
      <c r="AJ212" s="53">
        <v>0</v>
      </c>
      <c r="AK212" s="53">
        <v>0</v>
      </c>
      <c r="AL212" s="53">
        <v>0</v>
      </c>
      <c r="AM212" s="53">
        <v>0</v>
      </c>
      <c r="AN212" s="53">
        <v>0</v>
      </c>
    </row>
    <row r="213" spans="2:40" ht="15.75" x14ac:dyDescent="0.25">
      <c r="B213" s="43" t="s">
        <v>274</v>
      </c>
      <c r="C213" s="46">
        <v>0</v>
      </c>
      <c r="D213" s="47" t="s">
        <v>164</v>
      </c>
      <c r="E213" s="47" t="s">
        <v>130</v>
      </c>
      <c r="F213" s="48" t="s">
        <v>163</v>
      </c>
      <c r="G213" s="43">
        <v>2029</v>
      </c>
      <c r="H213" s="49">
        <v>607.03</v>
      </c>
      <c r="I213" s="50" t="s">
        <v>79</v>
      </c>
      <c r="J213" s="51">
        <v>333866.5</v>
      </c>
      <c r="K213" s="52">
        <v>11151.141099999999</v>
      </c>
      <c r="L213" s="52">
        <v>19063.777150000002</v>
      </c>
      <c r="M213" s="52">
        <v>101762.5092</v>
      </c>
      <c r="N213" s="52">
        <v>104967.62759999999</v>
      </c>
      <c r="O213" s="52">
        <v>19063.777150000002</v>
      </c>
      <c r="P213" s="52">
        <v>50881.2546</v>
      </c>
      <c r="Q213" s="52">
        <v>14122.552950000001</v>
      </c>
      <c r="R213" s="52">
        <v>0</v>
      </c>
      <c r="S213" s="52">
        <v>12853.860250000002</v>
      </c>
      <c r="T213" s="52">
        <v>0</v>
      </c>
      <c r="U213" s="52">
        <v>6677.33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3">
        <v>0</v>
      </c>
      <c r="AF213" s="53">
        <v>0</v>
      </c>
      <c r="AG213" s="53">
        <v>0</v>
      </c>
      <c r="AH213" s="53">
        <v>0</v>
      </c>
      <c r="AI213" s="53">
        <v>0</v>
      </c>
      <c r="AJ213" s="53">
        <v>0</v>
      </c>
      <c r="AK213" s="53">
        <v>0</v>
      </c>
      <c r="AL213" s="53">
        <v>0</v>
      </c>
      <c r="AM213" s="53">
        <v>0</v>
      </c>
      <c r="AN213" s="53">
        <v>0</v>
      </c>
    </row>
    <row r="214" spans="2:40" ht="15.75" x14ac:dyDescent="0.25">
      <c r="B214" s="43" t="s">
        <v>274</v>
      </c>
      <c r="C214" s="46">
        <v>0</v>
      </c>
      <c r="D214" s="47" t="s">
        <v>164</v>
      </c>
      <c r="E214" s="47" t="s">
        <v>131</v>
      </c>
      <c r="F214" s="48" t="s">
        <v>163</v>
      </c>
      <c r="G214" s="43">
        <v>2029</v>
      </c>
      <c r="H214" s="49">
        <v>77.16</v>
      </c>
      <c r="I214" s="50" t="s">
        <v>79</v>
      </c>
      <c r="J214" s="51">
        <v>42438</v>
      </c>
      <c r="K214" s="52">
        <v>1417.4291999999998</v>
      </c>
      <c r="L214" s="52">
        <v>2423.2098000000001</v>
      </c>
      <c r="M214" s="52">
        <v>12935.1024</v>
      </c>
      <c r="N214" s="52">
        <v>13342.5072</v>
      </c>
      <c r="O214" s="52">
        <v>2423.2098000000001</v>
      </c>
      <c r="P214" s="52">
        <v>6467.5511999999999</v>
      </c>
      <c r="Q214" s="52">
        <v>1795.1274000000003</v>
      </c>
      <c r="R214" s="52">
        <v>0</v>
      </c>
      <c r="S214" s="52">
        <v>1633.8630000000003</v>
      </c>
      <c r="T214" s="52">
        <v>0</v>
      </c>
      <c r="U214" s="52">
        <v>848.76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3">
        <v>0</v>
      </c>
      <c r="AF214" s="53">
        <v>0</v>
      </c>
      <c r="AG214" s="53">
        <v>0</v>
      </c>
      <c r="AH214" s="53">
        <v>0</v>
      </c>
      <c r="AI214" s="53">
        <v>0</v>
      </c>
      <c r="AJ214" s="53">
        <v>0</v>
      </c>
      <c r="AK214" s="53">
        <v>0</v>
      </c>
      <c r="AL214" s="53">
        <v>0</v>
      </c>
      <c r="AM214" s="53">
        <v>0</v>
      </c>
      <c r="AN214" s="53">
        <v>0</v>
      </c>
    </row>
    <row r="215" spans="2:40" ht="15.75" x14ac:dyDescent="0.25">
      <c r="B215" s="43" t="s">
        <v>274</v>
      </c>
      <c r="C215" s="46">
        <v>0</v>
      </c>
      <c r="D215" s="47" t="s">
        <v>164</v>
      </c>
      <c r="E215" s="47" t="s">
        <v>137</v>
      </c>
      <c r="F215" s="48" t="s">
        <v>163</v>
      </c>
      <c r="G215" s="43">
        <v>2029</v>
      </c>
      <c r="H215" s="49">
        <v>142.04</v>
      </c>
      <c r="I215" s="50" t="s">
        <v>79</v>
      </c>
      <c r="J215" s="51">
        <v>78122</v>
      </c>
      <c r="K215" s="52">
        <v>2609.2747999999997</v>
      </c>
      <c r="L215" s="52">
        <v>4460.7662</v>
      </c>
      <c r="M215" s="52">
        <v>23811.585600000002</v>
      </c>
      <c r="N215" s="52">
        <v>24561.556800000002</v>
      </c>
      <c r="O215" s="52">
        <v>4460.7662</v>
      </c>
      <c r="P215" s="52">
        <v>11905.792800000001</v>
      </c>
      <c r="Q215" s="52">
        <v>3304.5606000000007</v>
      </c>
      <c r="R215" s="52">
        <v>0</v>
      </c>
      <c r="S215" s="52">
        <v>3007.6970000000001</v>
      </c>
      <c r="T215" s="52">
        <v>0</v>
      </c>
      <c r="U215" s="52">
        <v>1562.44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3">
        <v>0</v>
      </c>
      <c r="AF215" s="53">
        <v>0</v>
      </c>
      <c r="AG215" s="53">
        <v>0</v>
      </c>
      <c r="AH215" s="53">
        <v>0</v>
      </c>
      <c r="AI215" s="53">
        <v>0</v>
      </c>
      <c r="AJ215" s="53">
        <v>0</v>
      </c>
      <c r="AK215" s="53">
        <v>0</v>
      </c>
      <c r="AL215" s="53">
        <v>0</v>
      </c>
      <c r="AM215" s="53">
        <v>0</v>
      </c>
      <c r="AN215" s="53">
        <v>0</v>
      </c>
    </row>
    <row r="216" spans="2:40" ht="15.75" x14ac:dyDescent="0.25">
      <c r="B216" s="43" t="s">
        <v>274</v>
      </c>
      <c r="C216" s="46">
        <v>0</v>
      </c>
      <c r="D216" s="47" t="s">
        <v>164</v>
      </c>
      <c r="E216" s="47" t="s">
        <v>120</v>
      </c>
      <c r="F216" s="48" t="s">
        <v>163</v>
      </c>
      <c r="G216" s="43">
        <v>2029</v>
      </c>
      <c r="H216" s="49">
        <v>317.3</v>
      </c>
      <c r="I216" s="50" t="s">
        <v>79</v>
      </c>
      <c r="J216" s="51">
        <v>174515</v>
      </c>
      <c r="K216" s="52">
        <v>5828.8009999999995</v>
      </c>
      <c r="L216" s="52">
        <v>9964.8065000000006</v>
      </c>
      <c r="M216" s="52">
        <v>53192.171999999999</v>
      </c>
      <c r="N216" s="52">
        <v>54867.516000000003</v>
      </c>
      <c r="O216" s="52">
        <v>9964.8065000000006</v>
      </c>
      <c r="P216" s="52">
        <v>26596.085999999999</v>
      </c>
      <c r="Q216" s="52">
        <v>7381.9845000000005</v>
      </c>
      <c r="R216" s="52">
        <v>0</v>
      </c>
      <c r="S216" s="52">
        <v>6718.8275000000003</v>
      </c>
      <c r="T216" s="52">
        <v>0</v>
      </c>
      <c r="U216" s="52">
        <v>3490.3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3">
        <v>0</v>
      </c>
      <c r="AF216" s="53">
        <v>0</v>
      </c>
      <c r="AG216" s="53">
        <v>0</v>
      </c>
      <c r="AH216" s="53">
        <v>0</v>
      </c>
      <c r="AI216" s="53">
        <v>0</v>
      </c>
      <c r="AJ216" s="53">
        <v>0</v>
      </c>
      <c r="AK216" s="53">
        <v>0</v>
      </c>
      <c r="AL216" s="53">
        <v>0</v>
      </c>
      <c r="AM216" s="53">
        <v>0</v>
      </c>
      <c r="AN216" s="53">
        <v>0</v>
      </c>
    </row>
    <row r="217" spans="2:40" ht="15.75" x14ac:dyDescent="0.25">
      <c r="B217" s="43" t="s">
        <v>274</v>
      </c>
      <c r="C217" s="46">
        <v>0</v>
      </c>
      <c r="D217" s="47" t="s">
        <v>164</v>
      </c>
      <c r="E217" s="47" t="s">
        <v>119</v>
      </c>
      <c r="F217" s="48" t="s">
        <v>163</v>
      </c>
      <c r="G217" s="43">
        <v>2029</v>
      </c>
      <c r="H217" s="49">
        <v>220.46</v>
      </c>
      <c r="I217" s="50" t="s">
        <v>79</v>
      </c>
      <c r="J217" s="51">
        <v>121253</v>
      </c>
      <c r="K217" s="52">
        <v>4049.8501999999994</v>
      </c>
      <c r="L217" s="52">
        <v>6923.5463</v>
      </c>
      <c r="M217" s="52">
        <v>36957.914400000001</v>
      </c>
      <c r="N217" s="52">
        <v>38121.943200000002</v>
      </c>
      <c r="O217" s="52">
        <v>6923.5463</v>
      </c>
      <c r="P217" s="52">
        <v>18478.957200000001</v>
      </c>
      <c r="Q217" s="52">
        <v>5129.0019000000002</v>
      </c>
      <c r="R217" s="52">
        <v>0</v>
      </c>
      <c r="S217" s="52">
        <v>4668.2404999999999</v>
      </c>
      <c r="T217" s="52">
        <v>0</v>
      </c>
      <c r="U217" s="52">
        <v>2425.06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3">
        <v>0</v>
      </c>
      <c r="AF217" s="53">
        <v>0</v>
      </c>
      <c r="AG217" s="53">
        <v>0</v>
      </c>
      <c r="AH217" s="53">
        <v>0</v>
      </c>
      <c r="AI217" s="53">
        <v>0</v>
      </c>
      <c r="AJ217" s="53">
        <v>0</v>
      </c>
      <c r="AK217" s="53">
        <v>0</v>
      </c>
      <c r="AL217" s="53">
        <v>0</v>
      </c>
      <c r="AM217" s="53">
        <v>0</v>
      </c>
      <c r="AN217" s="53">
        <v>0</v>
      </c>
    </row>
    <row r="218" spans="2:40" ht="15.75" x14ac:dyDescent="0.25">
      <c r="B218" s="43" t="s">
        <v>274</v>
      </c>
      <c r="C218" s="46">
        <v>0</v>
      </c>
      <c r="D218" s="47" t="s">
        <v>164</v>
      </c>
      <c r="E218" s="47" t="s">
        <v>141</v>
      </c>
      <c r="F218" s="48" t="s">
        <v>163</v>
      </c>
      <c r="G218" s="43">
        <v>2029</v>
      </c>
      <c r="H218" s="49">
        <v>547.41999999999996</v>
      </c>
      <c r="I218" s="50" t="s">
        <v>79</v>
      </c>
      <c r="J218" s="51">
        <v>301081</v>
      </c>
      <c r="K218" s="52">
        <v>10056.105399999999</v>
      </c>
      <c r="L218" s="52">
        <v>17191.7251</v>
      </c>
      <c r="M218" s="52">
        <v>91769.488800000006</v>
      </c>
      <c r="N218" s="52">
        <v>94659.866399999999</v>
      </c>
      <c r="O218" s="52">
        <v>17191.7251</v>
      </c>
      <c r="P218" s="52">
        <v>45884.744400000003</v>
      </c>
      <c r="Q218" s="52">
        <v>12735.726300000002</v>
      </c>
      <c r="R218" s="52">
        <v>0</v>
      </c>
      <c r="S218" s="52">
        <v>11591.6185</v>
      </c>
      <c r="T218" s="52">
        <v>0</v>
      </c>
      <c r="U218" s="52">
        <v>6021.62</v>
      </c>
      <c r="V218" s="52">
        <v>0</v>
      </c>
      <c r="W218" s="52">
        <v>0</v>
      </c>
      <c r="X218" s="52">
        <v>0</v>
      </c>
      <c r="Y218" s="52">
        <v>0</v>
      </c>
      <c r="Z218" s="52">
        <v>0</v>
      </c>
      <c r="AA218" s="52">
        <v>0</v>
      </c>
      <c r="AB218" s="52">
        <v>0</v>
      </c>
      <c r="AC218" s="52">
        <v>0</v>
      </c>
      <c r="AD218" s="52">
        <v>0</v>
      </c>
      <c r="AE218" s="53">
        <v>0</v>
      </c>
      <c r="AF218" s="53">
        <v>0</v>
      </c>
      <c r="AG218" s="53">
        <v>0</v>
      </c>
      <c r="AH218" s="53">
        <v>0</v>
      </c>
      <c r="AI218" s="53">
        <v>0</v>
      </c>
      <c r="AJ218" s="53">
        <v>0</v>
      </c>
      <c r="AK218" s="53">
        <v>0</v>
      </c>
      <c r="AL218" s="53">
        <v>0</v>
      </c>
      <c r="AM218" s="53">
        <v>0</v>
      </c>
      <c r="AN218" s="53">
        <v>0</v>
      </c>
    </row>
    <row r="219" spans="2:40" ht="15.75" x14ac:dyDescent="0.25">
      <c r="B219" s="43" t="s">
        <v>274</v>
      </c>
      <c r="C219" s="46">
        <v>0</v>
      </c>
      <c r="D219" s="47" t="s">
        <v>164</v>
      </c>
      <c r="E219" s="47" t="s">
        <v>118</v>
      </c>
      <c r="F219" s="48" t="s">
        <v>163</v>
      </c>
      <c r="G219" s="43">
        <v>2029</v>
      </c>
      <c r="H219" s="49">
        <v>637.77</v>
      </c>
      <c r="I219" s="50" t="s">
        <v>79</v>
      </c>
      <c r="J219" s="51">
        <v>350773.5</v>
      </c>
      <c r="K219" s="52">
        <v>11715.8349</v>
      </c>
      <c r="L219" s="52">
        <v>20029.166850000001</v>
      </c>
      <c r="M219" s="52">
        <v>106915.7628</v>
      </c>
      <c r="N219" s="52">
        <v>110283.1884</v>
      </c>
      <c r="O219" s="52">
        <v>20029.166850000001</v>
      </c>
      <c r="P219" s="52">
        <v>53457.881399999998</v>
      </c>
      <c r="Q219" s="52">
        <v>14837.719050000003</v>
      </c>
      <c r="R219" s="52">
        <v>0</v>
      </c>
      <c r="S219" s="52">
        <v>13504.779750000002</v>
      </c>
      <c r="T219" s="52">
        <v>0</v>
      </c>
      <c r="U219" s="52">
        <v>7015.47</v>
      </c>
      <c r="V219" s="52">
        <v>0</v>
      </c>
      <c r="W219" s="52">
        <v>0</v>
      </c>
      <c r="X219" s="52">
        <v>0</v>
      </c>
      <c r="Y219" s="52">
        <v>0</v>
      </c>
      <c r="Z219" s="52">
        <v>0</v>
      </c>
      <c r="AA219" s="52">
        <v>0</v>
      </c>
      <c r="AB219" s="52">
        <v>0</v>
      </c>
      <c r="AC219" s="52">
        <v>0</v>
      </c>
      <c r="AD219" s="52">
        <v>0</v>
      </c>
      <c r="AE219" s="53">
        <v>0</v>
      </c>
      <c r="AF219" s="53">
        <v>0</v>
      </c>
      <c r="AG219" s="53">
        <v>0</v>
      </c>
      <c r="AH219" s="53">
        <v>0</v>
      </c>
      <c r="AI219" s="53">
        <v>0</v>
      </c>
      <c r="AJ219" s="53">
        <v>0</v>
      </c>
      <c r="AK219" s="53">
        <v>0</v>
      </c>
      <c r="AL219" s="53">
        <v>0</v>
      </c>
      <c r="AM219" s="53">
        <v>0</v>
      </c>
      <c r="AN219" s="53">
        <v>0</v>
      </c>
    </row>
    <row r="220" spans="2:40" ht="15.75" x14ac:dyDescent="0.25">
      <c r="B220" s="43" t="s">
        <v>274</v>
      </c>
      <c r="C220" s="46">
        <v>0</v>
      </c>
      <c r="D220" s="47" t="s">
        <v>164</v>
      </c>
      <c r="E220" s="47" t="s">
        <v>121</v>
      </c>
      <c r="F220" s="48" t="s">
        <v>163</v>
      </c>
      <c r="G220" s="43">
        <v>2029</v>
      </c>
      <c r="H220" s="49">
        <v>438.53</v>
      </c>
      <c r="I220" s="50" t="s">
        <v>79</v>
      </c>
      <c r="J220" s="51">
        <v>241191.49999999997</v>
      </c>
      <c r="K220" s="52">
        <v>8055.7960999999987</v>
      </c>
      <c r="L220" s="52">
        <v>13772.034649999998</v>
      </c>
      <c r="M220" s="52">
        <v>73515.169199999989</v>
      </c>
      <c r="N220" s="52">
        <v>75830.607600000003</v>
      </c>
      <c r="O220" s="52">
        <v>13772.034649999998</v>
      </c>
      <c r="P220" s="52">
        <v>36757.584599999995</v>
      </c>
      <c r="Q220" s="52">
        <v>10202.400449999999</v>
      </c>
      <c r="R220" s="52">
        <v>0</v>
      </c>
      <c r="S220" s="52">
        <v>9285.8727499999986</v>
      </c>
      <c r="T220" s="52">
        <v>0</v>
      </c>
      <c r="U220" s="52">
        <v>4823.829999999999</v>
      </c>
      <c r="V220" s="52">
        <v>0</v>
      </c>
      <c r="W220" s="52">
        <v>0</v>
      </c>
      <c r="X220" s="52">
        <v>0</v>
      </c>
      <c r="Y220" s="52">
        <v>0</v>
      </c>
      <c r="Z220" s="52">
        <v>0</v>
      </c>
      <c r="AA220" s="52">
        <v>0</v>
      </c>
      <c r="AB220" s="52">
        <v>0</v>
      </c>
      <c r="AC220" s="52">
        <v>0</v>
      </c>
      <c r="AD220" s="52">
        <v>0</v>
      </c>
      <c r="AE220" s="53">
        <v>0</v>
      </c>
      <c r="AF220" s="53">
        <v>0</v>
      </c>
      <c r="AG220" s="53">
        <v>0</v>
      </c>
      <c r="AH220" s="53">
        <v>0</v>
      </c>
      <c r="AI220" s="53">
        <v>0</v>
      </c>
      <c r="AJ220" s="53">
        <v>0</v>
      </c>
      <c r="AK220" s="53">
        <v>0</v>
      </c>
      <c r="AL220" s="53">
        <v>0</v>
      </c>
      <c r="AM220" s="53">
        <v>0</v>
      </c>
      <c r="AN220" s="53">
        <v>0</v>
      </c>
    </row>
    <row r="221" spans="2:40" ht="15.75" x14ac:dyDescent="0.25">
      <c r="B221" s="43" t="s">
        <v>274</v>
      </c>
      <c r="C221" s="46">
        <v>0</v>
      </c>
      <c r="D221" s="47" t="s">
        <v>165</v>
      </c>
      <c r="E221" s="47" t="s">
        <v>142</v>
      </c>
      <c r="F221" s="48" t="s">
        <v>163</v>
      </c>
      <c r="G221" s="43">
        <v>2026</v>
      </c>
      <c r="H221" s="49">
        <v>602.37</v>
      </c>
      <c r="I221" s="50" t="s">
        <v>79</v>
      </c>
      <c r="J221" s="51">
        <v>331303.5</v>
      </c>
      <c r="K221" s="52">
        <v>11065.536899999999</v>
      </c>
      <c r="L221" s="52">
        <v>18917.42985</v>
      </c>
      <c r="M221" s="52">
        <v>100981.30679999999</v>
      </c>
      <c r="N221" s="52">
        <v>104161.82040000001</v>
      </c>
      <c r="O221" s="52">
        <v>18917.42985</v>
      </c>
      <c r="P221" s="52">
        <v>50490.653399999996</v>
      </c>
      <c r="Q221" s="52">
        <v>14014.138050000001</v>
      </c>
      <c r="R221" s="52">
        <v>0</v>
      </c>
      <c r="S221" s="52">
        <v>12755.18475</v>
      </c>
      <c r="T221" s="52">
        <v>0</v>
      </c>
      <c r="U221" s="52">
        <v>6626.07</v>
      </c>
      <c r="V221" s="52">
        <v>0</v>
      </c>
      <c r="W221" s="52">
        <v>0</v>
      </c>
      <c r="X221" s="52">
        <v>0</v>
      </c>
      <c r="Y221" s="52">
        <v>0</v>
      </c>
      <c r="Z221" s="52">
        <v>0</v>
      </c>
      <c r="AA221" s="52">
        <v>0</v>
      </c>
      <c r="AB221" s="52">
        <v>0</v>
      </c>
      <c r="AC221" s="52">
        <v>0</v>
      </c>
      <c r="AD221" s="52">
        <v>0</v>
      </c>
      <c r="AE221" s="53">
        <v>0</v>
      </c>
      <c r="AF221" s="53">
        <v>0</v>
      </c>
      <c r="AG221" s="53">
        <v>0</v>
      </c>
      <c r="AH221" s="53">
        <v>0</v>
      </c>
      <c r="AI221" s="53">
        <v>0</v>
      </c>
      <c r="AJ221" s="53">
        <v>0</v>
      </c>
      <c r="AK221" s="53">
        <v>0</v>
      </c>
      <c r="AL221" s="53">
        <v>0</v>
      </c>
      <c r="AM221" s="53">
        <v>0</v>
      </c>
      <c r="AN221" s="53">
        <v>0</v>
      </c>
    </row>
    <row r="222" spans="2:40" ht="15.75" x14ac:dyDescent="0.25">
      <c r="B222" s="43" t="s">
        <v>274</v>
      </c>
      <c r="C222" s="46">
        <v>0</v>
      </c>
      <c r="D222" s="47" t="s">
        <v>165</v>
      </c>
      <c r="E222" s="47" t="s">
        <v>109</v>
      </c>
      <c r="F222" s="48" t="s">
        <v>163</v>
      </c>
      <c r="G222" s="43">
        <v>2026</v>
      </c>
      <c r="H222" s="49">
        <v>267.81999999999994</v>
      </c>
      <c r="I222" s="50" t="s">
        <v>79</v>
      </c>
      <c r="J222" s="51">
        <v>147300.99999999997</v>
      </c>
      <c r="K222" s="52">
        <v>4919.8533999999991</v>
      </c>
      <c r="L222" s="52">
        <v>8410.8870999999981</v>
      </c>
      <c r="M222" s="52">
        <v>44897.344799999992</v>
      </c>
      <c r="N222" s="52">
        <v>46311.434399999998</v>
      </c>
      <c r="O222" s="52">
        <v>8410.8870999999981</v>
      </c>
      <c r="P222" s="52">
        <v>22448.672399999996</v>
      </c>
      <c r="Q222" s="52">
        <v>6230.8323</v>
      </c>
      <c r="R222" s="52">
        <v>0</v>
      </c>
      <c r="S222" s="52">
        <v>5671.0884999999989</v>
      </c>
      <c r="T222" s="52">
        <v>0</v>
      </c>
      <c r="U222" s="52">
        <v>2946.0199999999995</v>
      </c>
      <c r="V222" s="52">
        <v>0</v>
      </c>
      <c r="W222" s="52">
        <v>0</v>
      </c>
      <c r="X222" s="52">
        <v>0</v>
      </c>
      <c r="Y222" s="52">
        <v>0</v>
      </c>
      <c r="Z222" s="52">
        <v>0</v>
      </c>
      <c r="AA222" s="52">
        <v>0</v>
      </c>
      <c r="AB222" s="52">
        <v>0</v>
      </c>
      <c r="AC222" s="52">
        <v>0</v>
      </c>
      <c r="AD222" s="52">
        <v>0</v>
      </c>
      <c r="AE222" s="53">
        <v>0</v>
      </c>
      <c r="AF222" s="53">
        <v>0</v>
      </c>
      <c r="AG222" s="53">
        <v>0</v>
      </c>
      <c r="AH222" s="53">
        <v>0</v>
      </c>
      <c r="AI222" s="53">
        <v>0</v>
      </c>
      <c r="AJ222" s="53">
        <v>0</v>
      </c>
      <c r="AK222" s="53">
        <v>0</v>
      </c>
      <c r="AL222" s="53">
        <v>0</v>
      </c>
      <c r="AM222" s="53">
        <v>0</v>
      </c>
      <c r="AN222" s="53">
        <v>0</v>
      </c>
    </row>
    <row r="223" spans="2:40" ht="15.75" x14ac:dyDescent="0.25">
      <c r="B223" s="43" t="s">
        <v>274</v>
      </c>
      <c r="C223" s="46">
        <v>0</v>
      </c>
      <c r="D223" s="47" t="s">
        <v>165</v>
      </c>
      <c r="E223" s="47" t="s">
        <v>143</v>
      </c>
      <c r="F223" s="48" t="s">
        <v>163</v>
      </c>
      <c r="G223" s="43">
        <v>2026</v>
      </c>
      <c r="H223" s="49">
        <v>315.48</v>
      </c>
      <c r="I223" s="50" t="s">
        <v>79</v>
      </c>
      <c r="J223" s="51">
        <v>173514</v>
      </c>
      <c r="K223" s="52">
        <v>5795.3676000000005</v>
      </c>
      <c r="L223" s="52">
        <v>9907.6494000000002</v>
      </c>
      <c r="M223" s="52">
        <v>52887.067199999998</v>
      </c>
      <c r="N223" s="52">
        <v>54552.801599999999</v>
      </c>
      <c r="O223" s="52">
        <v>9907.6494000000002</v>
      </c>
      <c r="P223" s="52">
        <v>26443.533599999999</v>
      </c>
      <c r="Q223" s="52">
        <v>7339.6422000000011</v>
      </c>
      <c r="R223" s="52">
        <v>0</v>
      </c>
      <c r="S223" s="52">
        <v>6680.2890000000007</v>
      </c>
      <c r="T223" s="52">
        <v>0</v>
      </c>
      <c r="U223" s="52">
        <v>3470.28</v>
      </c>
      <c r="V223" s="52">
        <v>0</v>
      </c>
      <c r="W223" s="52">
        <v>0</v>
      </c>
      <c r="X223" s="52">
        <v>0</v>
      </c>
      <c r="Y223" s="52">
        <v>0</v>
      </c>
      <c r="Z223" s="52">
        <v>0</v>
      </c>
      <c r="AA223" s="52">
        <v>0</v>
      </c>
      <c r="AB223" s="52">
        <v>0</v>
      </c>
      <c r="AC223" s="52">
        <v>0</v>
      </c>
      <c r="AD223" s="52">
        <v>0</v>
      </c>
      <c r="AE223" s="53">
        <v>0</v>
      </c>
      <c r="AF223" s="53">
        <v>0</v>
      </c>
      <c r="AG223" s="53">
        <v>0</v>
      </c>
      <c r="AH223" s="53">
        <v>0</v>
      </c>
      <c r="AI223" s="53">
        <v>0</v>
      </c>
      <c r="AJ223" s="53">
        <v>0</v>
      </c>
      <c r="AK223" s="53">
        <v>0</v>
      </c>
      <c r="AL223" s="53">
        <v>0</v>
      </c>
      <c r="AM223" s="53">
        <v>0</v>
      </c>
      <c r="AN223" s="53">
        <v>0</v>
      </c>
    </row>
    <row r="224" spans="2:40" ht="15.75" x14ac:dyDescent="0.25">
      <c r="B224" s="43" t="s">
        <v>274</v>
      </c>
      <c r="C224" s="46">
        <v>0</v>
      </c>
      <c r="D224" s="47" t="s">
        <v>165</v>
      </c>
      <c r="E224" s="47" t="s">
        <v>110</v>
      </c>
      <c r="F224" s="48" t="s">
        <v>163</v>
      </c>
      <c r="G224" s="43">
        <v>2026</v>
      </c>
      <c r="H224" s="49">
        <v>938.71</v>
      </c>
      <c r="I224" s="50" t="s">
        <v>79</v>
      </c>
      <c r="J224" s="51">
        <v>516290.5</v>
      </c>
      <c r="K224" s="52">
        <v>17244.102699999999</v>
      </c>
      <c r="L224" s="52">
        <v>29480.187549999999</v>
      </c>
      <c r="M224" s="52">
        <v>157365.3444</v>
      </c>
      <c r="N224" s="52">
        <v>162321.73320000002</v>
      </c>
      <c r="O224" s="52">
        <v>29480.187549999999</v>
      </c>
      <c r="P224" s="52">
        <v>78682.672200000001</v>
      </c>
      <c r="Q224" s="52">
        <v>21839.088150000003</v>
      </c>
      <c r="R224" s="52">
        <v>0</v>
      </c>
      <c r="S224" s="52">
        <v>19877.184250000002</v>
      </c>
      <c r="T224" s="52">
        <v>0</v>
      </c>
      <c r="U224" s="52">
        <v>10325.81</v>
      </c>
      <c r="V224" s="52">
        <v>0</v>
      </c>
      <c r="W224" s="52">
        <v>0</v>
      </c>
      <c r="X224" s="52">
        <v>0</v>
      </c>
      <c r="Y224" s="52">
        <v>0</v>
      </c>
      <c r="Z224" s="52">
        <v>0</v>
      </c>
      <c r="AA224" s="52">
        <v>0</v>
      </c>
      <c r="AB224" s="52">
        <v>0</v>
      </c>
      <c r="AC224" s="52">
        <v>0</v>
      </c>
      <c r="AD224" s="52">
        <v>0</v>
      </c>
      <c r="AE224" s="53">
        <v>0</v>
      </c>
      <c r="AF224" s="53">
        <v>0</v>
      </c>
      <c r="AG224" s="53">
        <v>0</v>
      </c>
      <c r="AH224" s="53">
        <v>0</v>
      </c>
      <c r="AI224" s="53">
        <v>0</v>
      </c>
      <c r="AJ224" s="53">
        <v>0</v>
      </c>
      <c r="AK224" s="53">
        <v>0</v>
      </c>
      <c r="AL224" s="53">
        <v>0</v>
      </c>
      <c r="AM224" s="53">
        <v>0</v>
      </c>
      <c r="AN224" s="53">
        <v>0</v>
      </c>
    </row>
    <row r="225" spans="2:40" ht="15.75" x14ac:dyDescent="0.25">
      <c r="B225" s="43" t="s">
        <v>274</v>
      </c>
      <c r="C225" s="46">
        <v>0</v>
      </c>
      <c r="D225" s="47" t="s">
        <v>165</v>
      </c>
      <c r="E225" s="47" t="s">
        <v>111</v>
      </c>
      <c r="F225" s="48" t="s">
        <v>163</v>
      </c>
      <c r="G225" s="43">
        <v>2026</v>
      </c>
      <c r="H225" s="49">
        <v>35.49</v>
      </c>
      <c r="I225" s="50" t="s">
        <v>79</v>
      </c>
      <c r="J225" s="51">
        <v>19519.5</v>
      </c>
      <c r="K225" s="52">
        <v>651.95129999999995</v>
      </c>
      <c r="L225" s="52">
        <v>1114.5634500000001</v>
      </c>
      <c r="M225" s="52">
        <v>5949.5436</v>
      </c>
      <c r="N225" s="52">
        <v>6136.930800000001</v>
      </c>
      <c r="O225" s="52">
        <v>1114.5634500000001</v>
      </c>
      <c r="P225" s="52">
        <v>2974.7718</v>
      </c>
      <c r="Q225" s="52">
        <v>825.67485000000011</v>
      </c>
      <c r="R225" s="52">
        <v>0</v>
      </c>
      <c r="S225" s="52">
        <v>751.50074999999993</v>
      </c>
      <c r="T225" s="52">
        <v>0</v>
      </c>
      <c r="U225" s="52">
        <v>390.39</v>
      </c>
      <c r="V225" s="52">
        <v>0</v>
      </c>
      <c r="W225" s="52">
        <v>0</v>
      </c>
      <c r="X225" s="52">
        <v>0</v>
      </c>
      <c r="Y225" s="52">
        <v>0</v>
      </c>
      <c r="Z225" s="52">
        <v>0</v>
      </c>
      <c r="AA225" s="52">
        <v>0</v>
      </c>
      <c r="AB225" s="52">
        <v>0</v>
      </c>
      <c r="AC225" s="52">
        <v>0</v>
      </c>
      <c r="AD225" s="52">
        <v>0</v>
      </c>
      <c r="AE225" s="53">
        <v>0</v>
      </c>
      <c r="AF225" s="53">
        <v>0</v>
      </c>
      <c r="AG225" s="53">
        <v>0</v>
      </c>
      <c r="AH225" s="53">
        <v>0</v>
      </c>
      <c r="AI225" s="53">
        <v>0</v>
      </c>
      <c r="AJ225" s="53">
        <v>0</v>
      </c>
      <c r="AK225" s="53">
        <v>0</v>
      </c>
      <c r="AL225" s="53">
        <v>0</v>
      </c>
      <c r="AM225" s="53">
        <v>0</v>
      </c>
      <c r="AN225" s="53">
        <v>0</v>
      </c>
    </row>
    <row r="226" spans="2:40" ht="15.75" x14ac:dyDescent="0.25">
      <c r="B226" s="43" t="s">
        <v>274</v>
      </c>
      <c r="C226" s="46">
        <v>0</v>
      </c>
      <c r="D226" s="47" t="s">
        <v>165</v>
      </c>
      <c r="E226" s="47" t="s">
        <v>122</v>
      </c>
      <c r="F226" s="48" t="s">
        <v>163</v>
      </c>
      <c r="G226" s="43">
        <v>2026</v>
      </c>
      <c r="H226" s="49">
        <v>326.64999999999998</v>
      </c>
      <c r="I226" s="50" t="s">
        <v>79</v>
      </c>
      <c r="J226" s="51">
        <v>179657.5</v>
      </c>
      <c r="K226" s="52">
        <v>6000.5604999999996</v>
      </c>
      <c r="L226" s="52">
        <v>10258.44325</v>
      </c>
      <c r="M226" s="52">
        <v>54759.606</v>
      </c>
      <c r="N226" s="52">
        <v>56484.317999999999</v>
      </c>
      <c r="O226" s="52">
        <v>10258.44325</v>
      </c>
      <c r="P226" s="52">
        <v>27379.803</v>
      </c>
      <c r="Q226" s="52">
        <v>7599.5122500000007</v>
      </c>
      <c r="R226" s="52">
        <v>0</v>
      </c>
      <c r="S226" s="52">
        <v>6916.8137500000003</v>
      </c>
      <c r="T226" s="52">
        <v>0</v>
      </c>
      <c r="U226" s="52">
        <v>3593.15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3">
        <v>0</v>
      </c>
      <c r="AF226" s="53">
        <v>0</v>
      </c>
      <c r="AG226" s="53">
        <v>0</v>
      </c>
      <c r="AH226" s="53">
        <v>0</v>
      </c>
      <c r="AI226" s="53">
        <v>0</v>
      </c>
      <c r="AJ226" s="53">
        <v>0</v>
      </c>
      <c r="AK226" s="53">
        <v>0</v>
      </c>
      <c r="AL226" s="53">
        <v>0</v>
      </c>
      <c r="AM226" s="53">
        <v>0</v>
      </c>
      <c r="AN226" s="53">
        <v>0</v>
      </c>
    </row>
    <row r="227" spans="2:40" ht="31.5" x14ac:dyDescent="0.25">
      <c r="B227" s="43" t="s">
        <v>274</v>
      </c>
      <c r="C227" s="46">
        <v>0</v>
      </c>
      <c r="D227" s="47" t="s">
        <v>165</v>
      </c>
      <c r="E227" s="47" t="s">
        <v>112</v>
      </c>
      <c r="F227" s="48" t="s">
        <v>163</v>
      </c>
      <c r="G227" s="43">
        <v>2026</v>
      </c>
      <c r="H227" s="49">
        <v>1085.3900000000001</v>
      </c>
      <c r="I227" s="50" t="s">
        <v>79</v>
      </c>
      <c r="J227" s="51">
        <v>596964.5</v>
      </c>
      <c r="K227" s="52">
        <v>19938.614300000001</v>
      </c>
      <c r="L227" s="52">
        <v>34086.67295</v>
      </c>
      <c r="M227" s="52">
        <v>181954.77960000001</v>
      </c>
      <c r="N227" s="52">
        <v>187685.63879999999</v>
      </c>
      <c r="O227" s="52">
        <v>34086.67295</v>
      </c>
      <c r="P227" s="52">
        <v>90977.389800000004</v>
      </c>
      <c r="Q227" s="52">
        <v>25251.598350000004</v>
      </c>
      <c r="R227" s="52">
        <v>0</v>
      </c>
      <c r="S227" s="52">
        <v>22983.133250000003</v>
      </c>
      <c r="T227" s="52">
        <v>0</v>
      </c>
      <c r="U227" s="52">
        <v>11939.29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3">
        <v>0</v>
      </c>
      <c r="AF227" s="53">
        <v>0</v>
      </c>
      <c r="AG227" s="53">
        <v>0</v>
      </c>
      <c r="AH227" s="53">
        <v>0</v>
      </c>
      <c r="AI227" s="53">
        <v>0</v>
      </c>
      <c r="AJ227" s="53">
        <v>0</v>
      </c>
      <c r="AK227" s="53">
        <v>0</v>
      </c>
      <c r="AL227" s="53">
        <v>0</v>
      </c>
      <c r="AM227" s="53">
        <v>0</v>
      </c>
      <c r="AN227" s="53">
        <v>0</v>
      </c>
    </row>
    <row r="228" spans="2:40" ht="15.75" x14ac:dyDescent="0.25">
      <c r="B228" s="43" t="s">
        <v>274</v>
      </c>
      <c r="C228" s="46">
        <v>0</v>
      </c>
      <c r="D228" s="47" t="s">
        <v>166</v>
      </c>
      <c r="E228" s="47" t="s">
        <v>167</v>
      </c>
      <c r="F228" s="48" t="s">
        <v>168</v>
      </c>
      <c r="G228" s="43">
        <v>2026</v>
      </c>
      <c r="H228" s="49">
        <v>174</v>
      </c>
      <c r="I228" s="50" t="s">
        <v>79</v>
      </c>
      <c r="J228" s="51">
        <v>2001000</v>
      </c>
      <c r="K228" s="52">
        <v>0</v>
      </c>
      <c r="L228" s="52">
        <v>0</v>
      </c>
      <c r="M228" s="52">
        <v>2001000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  <c r="AC228" s="52">
        <v>0</v>
      </c>
      <c r="AD228" s="52">
        <v>0</v>
      </c>
      <c r="AE228" s="53">
        <v>0</v>
      </c>
      <c r="AF228" s="53">
        <v>0</v>
      </c>
      <c r="AG228" s="53">
        <v>0</v>
      </c>
      <c r="AH228" s="53">
        <v>0</v>
      </c>
      <c r="AI228" s="53">
        <v>0</v>
      </c>
      <c r="AJ228" s="53">
        <v>0</v>
      </c>
      <c r="AK228" s="53">
        <v>0</v>
      </c>
      <c r="AL228" s="53">
        <v>0</v>
      </c>
      <c r="AM228" s="53">
        <v>0</v>
      </c>
      <c r="AN228" s="53">
        <v>0</v>
      </c>
    </row>
    <row r="229" spans="2:40" ht="15.75" x14ac:dyDescent="0.25">
      <c r="B229" s="43" t="s">
        <v>274</v>
      </c>
      <c r="C229" s="46">
        <v>0</v>
      </c>
      <c r="D229" s="47" t="s">
        <v>169</v>
      </c>
      <c r="E229" s="47" t="s">
        <v>167</v>
      </c>
      <c r="F229" s="48" t="s">
        <v>168</v>
      </c>
      <c r="G229" s="43">
        <v>2027</v>
      </c>
      <c r="H229" s="49">
        <v>174</v>
      </c>
      <c r="I229" s="50" t="s">
        <v>79</v>
      </c>
      <c r="J229" s="51">
        <v>2001000</v>
      </c>
      <c r="K229" s="52">
        <v>0</v>
      </c>
      <c r="L229" s="52">
        <v>0</v>
      </c>
      <c r="M229" s="52">
        <v>2001000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3">
        <v>0</v>
      </c>
      <c r="AF229" s="53">
        <v>0</v>
      </c>
      <c r="AG229" s="53">
        <v>0</v>
      </c>
      <c r="AH229" s="53">
        <v>0</v>
      </c>
      <c r="AI229" s="53">
        <v>0</v>
      </c>
      <c r="AJ229" s="53">
        <v>0</v>
      </c>
      <c r="AK229" s="53">
        <v>0</v>
      </c>
      <c r="AL229" s="53">
        <v>0</v>
      </c>
      <c r="AM229" s="53">
        <v>0</v>
      </c>
      <c r="AN229" s="53">
        <v>0</v>
      </c>
    </row>
    <row r="230" spans="2:40" ht="15.75" x14ac:dyDescent="0.25">
      <c r="B230" s="43" t="s">
        <v>274</v>
      </c>
      <c r="C230" s="46">
        <v>0</v>
      </c>
      <c r="D230" s="47" t="s">
        <v>170</v>
      </c>
      <c r="E230" s="47" t="s">
        <v>167</v>
      </c>
      <c r="F230" s="48" t="s">
        <v>168</v>
      </c>
      <c r="G230" s="43">
        <v>2028</v>
      </c>
      <c r="H230" s="49">
        <v>174</v>
      </c>
      <c r="I230" s="50" t="s">
        <v>79</v>
      </c>
      <c r="J230" s="51">
        <v>2001000</v>
      </c>
      <c r="K230" s="52">
        <v>0</v>
      </c>
      <c r="L230" s="52">
        <v>0</v>
      </c>
      <c r="M230" s="52">
        <v>2001000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3">
        <v>0</v>
      </c>
      <c r="AF230" s="53">
        <v>0</v>
      </c>
      <c r="AG230" s="53">
        <v>0</v>
      </c>
      <c r="AH230" s="53">
        <v>0</v>
      </c>
      <c r="AI230" s="53">
        <v>0</v>
      </c>
      <c r="AJ230" s="53">
        <v>0</v>
      </c>
      <c r="AK230" s="53">
        <v>0</v>
      </c>
      <c r="AL230" s="53">
        <v>0</v>
      </c>
      <c r="AM230" s="53">
        <v>0</v>
      </c>
      <c r="AN230" s="53">
        <v>0</v>
      </c>
    </row>
    <row r="231" spans="2:40" ht="15.75" x14ac:dyDescent="0.25">
      <c r="B231" s="43" t="s">
        <v>274</v>
      </c>
      <c r="C231" s="46">
        <v>0</v>
      </c>
      <c r="D231" s="47" t="s">
        <v>171</v>
      </c>
      <c r="E231" s="47" t="s">
        <v>167</v>
      </c>
      <c r="F231" s="48" t="s">
        <v>168</v>
      </c>
      <c r="G231" s="43">
        <v>2029</v>
      </c>
      <c r="H231" s="49">
        <v>174</v>
      </c>
      <c r="I231" s="50" t="s">
        <v>79</v>
      </c>
      <c r="J231" s="51">
        <v>2001000</v>
      </c>
      <c r="K231" s="52">
        <v>0</v>
      </c>
      <c r="L231" s="52">
        <v>0</v>
      </c>
      <c r="M231" s="52">
        <v>2001000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3">
        <v>0</v>
      </c>
      <c r="AF231" s="53">
        <v>0</v>
      </c>
      <c r="AG231" s="53">
        <v>0</v>
      </c>
      <c r="AH231" s="53">
        <v>0</v>
      </c>
      <c r="AI231" s="53">
        <v>0</v>
      </c>
      <c r="AJ231" s="53">
        <v>0</v>
      </c>
      <c r="AK231" s="53">
        <v>0</v>
      </c>
      <c r="AL231" s="53">
        <v>0</v>
      </c>
      <c r="AM231" s="53">
        <v>0</v>
      </c>
      <c r="AN231" s="53">
        <v>0</v>
      </c>
    </row>
    <row r="232" spans="2:40" ht="15.75" x14ac:dyDescent="0.25">
      <c r="B232" s="43" t="s">
        <v>274</v>
      </c>
      <c r="C232" s="46">
        <v>0</v>
      </c>
      <c r="D232" s="47" t="s">
        <v>172</v>
      </c>
      <c r="E232" s="47" t="s">
        <v>167</v>
      </c>
      <c r="F232" s="48" t="s">
        <v>168</v>
      </c>
      <c r="G232" s="43">
        <v>2030</v>
      </c>
      <c r="H232" s="49">
        <v>174</v>
      </c>
      <c r="I232" s="50" t="s">
        <v>79</v>
      </c>
      <c r="J232" s="51">
        <v>2001000</v>
      </c>
      <c r="K232" s="52">
        <v>0</v>
      </c>
      <c r="L232" s="52">
        <v>0</v>
      </c>
      <c r="M232" s="52">
        <v>2001000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3">
        <v>0</v>
      </c>
      <c r="AF232" s="53">
        <v>0</v>
      </c>
      <c r="AG232" s="53">
        <v>0</v>
      </c>
      <c r="AH232" s="53">
        <v>0</v>
      </c>
      <c r="AI232" s="53">
        <v>0</v>
      </c>
      <c r="AJ232" s="53">
        <v>0</v>
      </c>
      <c r="AK232" s="53">
        <v>0</v>
      </c>
      <c r="AL232" s="53">
        <v>0</v>
      </c>
      <c r="AM232" s="53">
        <v>0</v>
      </c>
      <c r="AN232" s="53">
        <v>0</v>
      </c>
    </row>
    <row r="233" spans="2:40" ht="31.5" x14ac:dyDescent="0.25">
      <c r="B233" s="43" t="s">
        <v>274</v>
      </c>
      <c r="C233" s="46">
        <v>0</v>
      </c>
      <c r="D233" s="47" t="s">
        <v>173</v>
      </c>
      <c r="E233" s="47" t="s">
        <v>167</v>
      </c>
      <c r="F233" s="48" t="s">
        <v>174</v>
      </c>
      <c r="G233" s="43">
        <v>2027</v>
      </c>
      <c r="H233" s="49">
        <v>306</v>
      </c>
      <c r="I233" s="50" t="s">
        <v>79</v>
      </c>
      <c r="J233" s="51">
        <v>1224000</v>
      </c>
      <c r="K233" s="52">
        <v>0</v>
      </c>
      <c r="L233" s="52">
        <v>0</v>
      </c>
      <c r="M233" s="52">
        <v>1224000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3">
        <v>0</v>
      </c>
      <c r="AF233" s="53">
        <v>0</v>
      </c>
      <c r="AG233" s="53">
        <v>0</v>
      </c>
      <c r="AH233" s="53">
        <v>0</v>
      </c>
      <c r="AI233" s="53">
        <v>0</v>
      </c>
      <c r="AJ233" s="53">
        <v>0</v>
      </c>
      <c r="AK233" s="53">
        <v>0</v>
      </c>
      <c r="AL233" s="53">
        <v>0</v>
      </c>
      <c r="AM233" s="53">
        <v>0</v>
      </c>
      <c r="AN233" s="53">
        <v>0</v>
      </c>
    </row>
    <row r="234" spans="2:40" ht="31.5" x14ac:dyDescent="0.25">
      <c r="B234" s="43" t="s">
        <v>274</v>
      </c>
      <c r="C234" s="46">
        <v>0</v>
      </c>
      <c r="D234" s="47" t="s">
        <v>175</v>
      </c>
      <c r="E234" s="47" t="s">
        <v>167</v>
      </c>
      <c r="F234" s="48" t="s">
        <v>174</v>
      </c>
      <c r="G234" s="43">
        <v>2029</v>
      </c>
      <c r="H234" s="49">
        <v>306</v>
      </c>
      <c r="I234" s="50" t="s">
        <v>79</v>
      </c>
      <c r="J234" s="51">
        <v>1224000</v>
      </c>
      <c r="K234" s="52">
        <v>0</v>
      </c>
      <c r="L234" s="52">
        <v>0</v>
      </c>
      <c r="M234" s="52">
        <v>1224000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3">
        <v>0</v>
      </c>
      <c r="AF234" s="53">
        <v>0</v>
      </c>
      <c r="AG234" s="53">
        <v>0</v>
      </c>
      <c r="AH234" s="53">
        <v>0</v>
      </c>
      <c r="AI234" s="53">
        <v>0</v>
      </c>
      <c r="AJ234" s="53">
        <v>0</v>
      </c>
      <c r="AK234" s="53">
        <v>0</v>
      </c>
      <c r="AL234" s="53">
        <v>0</v>
      </c>
      <c r="AM234" s="53">
        <v>0</v>
      </c>
      <c r="AN234" s="53">
        <v>0</v>
      </c>
    </row>
    <row r="235" spans="2:40" ht="15.75" x14ac:dyDescent="0.25">
      <c r="B235" s="43" t="s">
        <v>274</v>
      </c>
      <c r="C235" s="46">
        <v>0</v>
      </c>
      <c r="D235" s="47" t="s">
        <v>176</v>
      </c>
      <c r="E235" s="47" t="s">
        <v>167</v>
      </c>
      <c r="F235" s="48" t="s">
        <v>177</v>
      </c>
      <c r="G235" s="43">
        <v>2029</v>
      </c>
      <c r="H235" s="49">
        <v>174</v>
      </c>
      <c r="I235" s="50" t="s">
        <v>79</v>
      </c>
      <c r="J235" s="51">
        <v>261000</v>
      </c>
      <c r="K235" s="52">
        <v>0</v>
      </c>
      <c r="L235" s="52">
        <v>0</v>
      </c>
      <c r="M235" s="52">
        <v>261000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3">
        <v>0</v>
      </c>
      <c r="AF235" s="53">
        <v>0</v>
      </c>
      <c r="AG235" s="53">
        <v>0</v>
      </c>
      <c r="AH235" s="53">
        <v>0</v>
      </c>
      <c r="AI235" s="53">
        <v>0</v>
      </c>
      <c r="AJ235" s="53">
        <v>0</v>
      </c>
      <c r="AK235" s="53">
        <v>0</v>
      </c>
      <c r="AL235" s="53">
        <v>0</v>
      </c>
      <c r="AM235" s="53">
        <v>0</v>
      </c>
      <c r="AN235" s="53">
        <v>0</v>
      </c>
    </row>
    <row r="236" spans="2:40" ht="15.75" x14ac:dyDescent="0.25">
      <c r="B236" s="43" t="s">
        <v>274</v>
      </c>
      <c r="C236" s="46">
        <v>0</v>
      </c>
      <c r="D236" s="47" t="s">
        <v>178</v>
      </c>
      <c r="E236" s="47" t="s">
        <v>167</v>
      </c>
      <c r="F236" s="48" t="s">
        <v>106</v>
      </c>
      <c r="G236" s="43">
        <v>2027</v>
      </c>
      <c r="H236" s="49">
        <v>454.38239272195204</v>
      </c>
      <c r="I236" s="50" t="s">
        <v>79</v>
      </c>
      <c r="J236" s="51">
        <v>590697.11053853761</v>
      </c>
      <c r="K236" s="52">
        <v>8446.9686807010876</v>
      </c>
      <c r="L236" s="52">
        <v>16893.937361402175</v>
      </c>
      <c r="M236" s="52">
        <v>112527.79955759141</v>
      </c>
      <c r="N236" s="52">
        <v>61905.057184438745</v>
      </c>
      <c r="O236" s="52">
        <v>16893.937361402175</v>
      </c>
      <c r="P236" s="52">
        <v>337642.46838382812</v>
      </c>
      <c r="Q236" s="52">
        <v>13645.103253440218</v>
      </c>
      <c r="R236" s="52">
        <v>0</v>
      </c>
      <c r="S236" s="52">
        <v>22741.838755733697</v>
      </c>
      <c r="T236" s="52">
        <v>0</v>
      </c>
      <c r="U236" s="52">
        <v>11813.942210770752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3">
        <v>0</v>
      </c>
      <c r="AF236" s="53">
        <v>0</v>
      </c>
      <c r="AG236" s="53">
        <v>0</v>
      </c>
      <c r="AH236" s="53">
        <v>0</v>
      </c>
      <c r="AI236" s="53">
        <v>0</v>
      </c>
      <c r="AJ236" s="53">
        <v>0</v>
      </c>
      <c r="AK236" s="53">
        <v>0</v>
      </c>
      <c r="AL236" s="53">
        <v>0</v>
      </c>
      <c r="AM236" s="53">
        <v>0</v>
      </c>
      <c r="AN236" s="53">
        <v>0</v>
      </c>
    </row>
    <row r="237" spans="2:40" ht="15.75" x14ac:dyDescent="0.25">
      <c r="B237" s="43" t="s">
        <v>274</v>
      </c>
      <c r="C237" s="46">
        <v>0</v>
      </c>
      <c r="D237" s="47" t="s">
        <v>179</v>
      </c>
      <c r="E237" s="47" t="s">
        <v>167</v>
      </c>
      <c r="F237" s="48" t="s">
        <v>180</v>
      </c>
      <c r="G237" s="43">
        <v>2027</v>
      </c>
      <c r="H237" s="49">
        <v>174</v>
      </c>
      <c r="I237" s="50" t="s">
        <v>79</v>
      </c>
      <c r="J237" s="51">
        <v>435000</v>
      </c>
      <c r="K237" s="52">
        <v>0</v>
      </c>
      <c r="L237" s="52">
        <v>0</v>
      </c>
      <c r="M237" s="52">
        <v>435000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3">
        <v>0</v>
      </c>
      <c r="AF237" s="53">
        <v>0</v>
      </c>
      <c r="AG237" s="53">
        <v>0</v>
      </c>
      <c r="AH237" s="53">
        <v>0</v>
      </c>
      <c r="AI237" s="53">
        <v>0</v>
      </c>
      <c r="AJ237" s="53">
        <v>0</v>
      </c>
      <c r="AK237" s="53">
        <v>0</v>
      </c>
      <c r="AL237" s="53">
        <v>0</v>
      </c>
      <c r="AM237" s="53">
        <v>0</v>
      </c>
      <c r="AN237" s="53">
        <v>0</v>
      </c>
    </row>
    <row r="238" spans="2:40" ht="15.75" x14ac:dyDescent="0.25">
      <c r="B238" s="43" t="s">
        <v>274</v>
      </c>
      <c r="C238" s="46">
        <v>0</v>
      </c>
      <c r="D238" s="47" t="s">
        <v>181</v>
      </c>
      <c r="E238" s="47" t="s">
        <v>167</v>
      </c>
      <c r="F238" s="48" t="s">
        <v>180</v>
      </c>
      <c r="G238" s="43">
        <v>2029</v>
      </c>
      <c r="H238" s="49">
        <v>174</v>
      </c>
      <c r="I238" s="50" t="s">
        <v>79</v>
      </c>
      <c r="J238" s="51">
        <v>435000</v>
      </c>
      <c r="K238" s="52">
        <v>0</v>
      </c>
      <c r="L238" s="52">
        <v>0</v>
      </c>
      <c r="M238" s="52">
        <v>435000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3">
        <v>0</v>
      </c>
      <c r="AF238" s="53">
        <v>0</v>
      </c>
      <c r="AG238" s="53">
        <v>0</v>
      </c>
      <c r="AH238" s="53">
        <v>0</v>
      </c>
      <c r="AI238" s="53">
        <v>0</v>
      </c>
      <c r="AJ238" s="53">
        <v>0</v>
      </c>
      <c r="AK238" s="53">
        <v>0</v>
      </c>
      <c r="AL238" s="53">
        <v>0</v>
      </c>
      <c r="AM238" s="53">
        <v>0</v>
      </c>
      <c r="AN238" s="53">
        <v>0</v>
      </c>
    </row>
    <row r="239" spans="2:40" ht="15.75" x14ac:dyDescent="0.25">
      <c r="B239" s="43" t="s">
        <v>274</v>
      </c>
      <c r="C239" s="46">
        <v>0</v>
      </c>
      <c r="D239" s="47" t="s">
        <v>182</v>
      </c>
      <c r="E239" s="47" t="s">
        <v>167</v>
      </c>
      <c r="F239" s="48" t="s">
        <v>183</v>
      </c>
      <c r="G239" s="43">
        <v>2028</v>
      </c>
      <c r="H239" s="49">
        <v>454.12</v>
      </c>
      <c r="I239" s="50" t="s">
        <v>79</v>
      </c>
      <c r="J239" s="51">
        <v>24976.6</v>
      </c>
      <c r="K239" s="52">
        <v>714.33075999999983</v>
      </c>
      <c r="L239" s="52">
        <v>1905.7145799999998</v>
      </c>
      <c r="M239" s="52">
        <v>7610.3700199999994</v>
      </c>
      <c r="N239" s="52">
        <v>6661.2592199999999</v>
      </c>
      <c r="O239" s="52">
        <v>1905.7145799999998</v>
      </c>
      <c r="P239" s="52">
        <v>4280.9892399999999</v>
      </c>
      <c r="Q239" s="52">
        <v>936.62249999999995</v>
      </c>
      <c r="R239" s="52">
        <v>0</v>
      </c>
      <c r="S239" s="52">
        <v>961.59910000000002</v>
      </c>
      <c r="T239" s="52">
        <v>0</v>
      </c>
      <c r="U239" s="52">
        <v>499.53199999999998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3">
        <v>0</v>
      </c>
      <c r="AF239" s="53">
        <v>0</v>
      </c>
      <c r="AG239" s="53">
        <v>0</v>
      </c>
      <c r="AH239" s="53">
        <v>0</v>
      </c>
      <c r="AI239" s="53">
        <v>0</v>
      </c>
      <c r="AJ239" s="53">
        <v>0</v>
      </c>
      <c r="AK239" s="53">
        <v>0</v>
      </c>
      <c r="AL239" s="53">
        <v>0</v>
      </c>
      <c r="AM239" s="53">
        <v>0</v>
      </c>
      <c r="AN239" s="53">
        <v>0</v>
      </c>
    </row>
    <row r="240" spans="2:40" ht="15.75" x14ac:dyDescent="0.25">
      <c r="B240" s="43"/>
      <c r="C240" s="46"/>
      <c r="D240" s="47"/>
      <c r="E240" s="47"/>
      <c r="F240" s="48"/>
      <c r="G240" s="43"/>
      <c r="H240" s="49"/>
      <c r="I240" s="50"/>
      <c r="J240" s="51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</row>
    <row r="241" spans="2:40" ht="15.75" x14ac:dyDescent="0.25">
      <c r="B241" s="43"/>
      <c r="C241" s="46"/>
      <c r="D241" s="47"/>
      <c r="E241" s="47"/>
      <c r="F241" s="48"/>
      <c r="G241" s="43"/>
      <c r="H241" s="49"/>
      <c r="I241" s="50"/>
      <c r="J241" s="51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</row>
    <row r="242" spans="2:40" ht="15.75" x14ac:dyDescent="0.25">
      <c r="B242" s="43"/>
      <c r="C242" s="46"/>
      <c r="D242" s="47"/>
      <c r="E242" s="47"/>
      <c r="F242" s="48"/>
      <c r="G242" s="43"/>
      <c r="H242" s="49"/>
      <c r="I242" s="50"/>
      <c r="J242" s="51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</row>
    <row r="243" spans="2:40" ht="15.75" x14ac:dyDescent="0.25">
      <c r="B243" s="43"/>
      <c r="C243" s="46"/>
      <c r="D243" s="47"/>
      <c r="E243" s="47"/>
      <c r="F243" s="48"/>
      <c r="G243" s="43"/>
      <c r="H243" s="49"/>
      <c r="I243" s="50"/>
      <c r="J243" s="51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</row>
    <row r="244" spans="2:40" ht="15.75" x14ac:dyDescent="0.25">
      <c r="B244" s="43"/>
      <c r="C244" s="46"/>
      <c r="D244" s="47"/>
      <c r="E244" s="47"/>
      <c r="F244" s="48"/>
      <c r="G244" s="43"/>
      <c r="H244" s="49"/>
      <c r="I244" s="50"/>
      <c r="J244" s="51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</row>
    <row r="245" spans="2:40" ht="15.75" x14ac:dyDescent="0.25">
      <c r="B245" s="43"/>
      <c r="C245" s="46"/>
      <c r="D245" s="47"/>
      <c r="E245" s="47"/>
      <c r="F245" s="48"/>
      <c r="G245" s="43"/>
      <c r="H245" s="49"/>
      <c r="I245" s="50"/>
      <c r="J245" s="51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</row>
    <row r="246" spans="2:40" ht="15.75" x14ac:dyDescent="0.25">
      <c r="B246" s="43"/>
      <c r="C246" s="46"/>
      <c r="D246" s="47"/>
      <c r="E246" s="47"/>
      <c r="F246" s="48"/>
      <c r="G246" s="43"/>
      <c r="H246" s="49"/>
      <c r="I246" s="50"/>
      <c r="J246" s="51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</row>
    <row r="247" spans="2:40" ht="15.75" x14ac:dyDescent="0.25">
      <c r="B247" s="43"/>
      <c r="C247" s="46"/>
      <c r="D247" s="47"/>
      <c r="E247" s="47"/>
      <c r="F247" s="48"/>
      <c r="G247" s="43"/>
      <c r="H247" s="49"/>
      <c r="I247" s="50"/>
      <c r="J247" s="51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</row>
    <row r="248" spans="2:40" ht="15.75" x14ac:dyDescent="0.25">
      <c r="B248" s="43"/>
      <c r="C248" s="46"/>
      <c r="D248" s="47"/>
      <c r="E248" s="47"/>
      <c r="F248" s="48"/>
      <c r="G248" s="43"/>
      <c r="H248" s="49"/>
      <c r="I248" s="50"/>
      <c r="J248" s="51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</row>
    <row r="249" spans="2:40" ht="15.75" x14ac:dyDescent="0.25">
      <c r="B249" s="43"/>
      <c r="C249" s="46"/>
      <c r="D249" s="47"/>
      <c r="E249" s="47"/>
      <c r="F249" s="48"/>
      <c r="G249" s="43"/>
      <c r="H249" s="49"/>
      <c r="I249" s="50"/>
      <c r="J249" s="51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</row>
    <row r="250" spans="2:40" ht="15.75" x14ac:dyDescent="0.25">
      <c r="B250" s="43"/>
      <c r="C250" s="46"/>
      <c r="D250" s="47"/>
      <c r="E250" s="47"/>
      <c r="F250" s="48"/>
      <c r="G250" s="43"/>
      <c r="H250" s="49"/>
      <c r="I250" s="50"/>
      <c r="J250" s="51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</row>
    <row r="251" spans="2:40" ht="15.75" x14ac:dyDescent="0.25">
      <c r="B251" s="43"/>
      <c r="C251" s="46"/>
      <c r="D251" s="47"/>
      <c r="E251" s="47"/>
      <c r="F251" s="48"/>
      <c r="G251" s="43"/>
      <c r="H251" s="49"/>
      <c r="I251" s="50"/>
      <c r="J251" s="51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</row>
    <row r="252" spans="2:40" ht="15.75" x14ac:dyDescent="0.25">
      <c r="B252" s="43"/>
      <c r="C252" s="46"/>
      <c r="D252" s="47"/>
      <c r="E252" s="47"/>
      <c r="F252" s="48"/>
      <c r="G252" s="43"/>
      <c r="H252" s="49"/>
      <c r="I252" s="50"/>
      <c r="J252" s="51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</row>
    <row r="253" spans="2:40" ht="15.75" x14ac:dyDescent="0.25">
      <c r="B253" s="43"/>
      <c r="C253" s="46"/>
      <c r="D253" s="47"/>
      <c r="E253" s="47"/>
      <c r="F253" s="48"/>
      <c r="G253" s="43"/>
      <c r="H253" s="49"/>
      <c r="I253" s="50"/>
      <c r="J253" s="51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</row>
    <row r="254" spans="2:40" ht="15.75" x14ac:dyDescent="0.25">
      <c r="B254" s="43"/>
      <c r="C254" s="46"/>
      <c r="D254" s="47"/>
      <c r="E254" s="47"/>
      <c r="F254" s="48"/>
      <c r="G254" s="43"/>
      <c r="H254" s="49"/>
      <c r="I254" s="50"/>
      <c r="J254" s="51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</row>
    <row r="255" spans="2:40" x14ac:dyDescent="0.25">
      <c r="B255" s="19"/>
      <c r="C255" s="19"/>
      <c r="D255" s="19"/>
      <c r="E255" s="19"/>
      <c r="F255" s="21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2:40" x14ac:dyDescent="0.25">
      <c r="D256" s="19"/>
    </row>
    <row r="257" spans="4:4" x14ac:dyDescent="0.25">
      <c r="D257" s="19"/>
    </row>
    <row r="258" spans="4:4" x14ac:dyDescent="0.25">
      <c r="D258" s="19"/>
    </row>
    <row r="259" spans="4:4" x14ac:dyDescent="0.25">
      <c r="D259" s="19"/>
    </row>
    <row r="260" spans="4:4" x14ac:dyDescent="0.25">
      <c r="D260" s="19"/>
    </row>
    <row r="261" spans="4:4" x14ac:dyDescent="0.25">
      <c r="D261" s="19"/>
    </row>
    <row r="262" spans="4:4" x14ac:dyDescent="0.25">
      <c r="D262" s="19"/>
    </row>
    <row r="263" spans="4:4" x14ac:dyDescent="0.25">
      <c r="D263" s="19"/>
    </row>
    <row r="264" spans="4:4" x14ac:dyDescent="0.25">
      <c r="D264" s="19"/>
    </row>
    <row r="265" spans="4:4" x14ac:dyDescent="0.25">
      <c r="D265" s="19"/>
    </row>
    <row r="266" spans="4:4" x14ac:dyDescent="0.25">
      <c r="D266" s="19"/>
    </row>
    <row r="267" spans="4:4" x14ac:dyDescent="0.25">
      <c r="D267" s="19"/>
    </row>
    <row r="268" spans="4:4" x14ac:dyDescent="0.25">
      <c r="D268" s="19"/>
    </row>
    <row r="269" spans="4:4" x14ac:dyDescent="0.25">
      <c r="D269" s="19"/>
    </row>
  </sheetData>
  <sheetProtection formatCells="0" insertRows="0" selectLockedCells="1" autoFilter="0"/>
  <mergeCells count="2">
    <mergeCell ref="B8:I8"/>
    <mergeCell ref="J8:AN8"/>
  </mergeCells>
  <dataValidations count="1">
    <dataValidation type="list" allowBlank="1" showInputMessage="1" showErrorMessage="1" sqref="D12 D255:D269" xr:uid="{93DDF9A3-2BCF-4CE5-969B-BC4F4091BD19}">
      <formula1>Prosjektnavn</formula1>
    </dataValidation>
  </dataValidations>
  <pageMargins left="0.7" right="0.7" top="0.75" bottom="0.75" header="0.3" footer="0.3"/>
  <pageSetup paperSize="8" scale="1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DECA-C279-404C-B599-EA55EF7AC82F}">
  <sheetPr codeName="Ark7">
    <tabColor theme="4" tint="0.39997558519241921"/>
  </sheetPr>
  <dimension ref="B6:S40"/>
  <sheetViews>
    <sheetView zoomScaleNormal="100" workbookViewId="0">
      <pane ySplit="6" topLeftCell="A7" activePane="bottomLeft" state="frozen"/>
      <selection pane="bottomLeft" activeCell="K10" sqref="K10"/>
    </sheetView>
  </sheetViews>
  <sheetFormatPr baseColWidth="10" defaultColWidth="11.42578125" defaultRowHeight="15" x14ac:dyDescent="0.25"/>
  <cols>
    <col min="1" max="1" width="6.7109375" customWidth="1"/>
    <col min="2" max="2" width="13.140625" customWidth="1"/>
    <col min="3" max="3" width="10.85546875" bestFit="1" customWidth="1"/>
    <col min="4" max="4" width="9.7109375" customWidth="1"/>
    <col min="5" max="5" width="31.7109375" customWidth="1"/>
    <col min="6" max="6" width="5" style="35" customWidth="1"/>
    <col min="7" max="8" width="5.28515625" style="35" customWidth="1"/>
    <col min="9" max="9" width="4.140625" style="35" customWidth="1"/>
    <col min="10" max="10" width="4.85546875" style="35" customWidth="1"/>
    <col min="11" max="11" width="34.42578125" customWidth="1"/>
    <col min="12" max="12" width="10" bestFit="1" customWidth="1"/>
    <col min="13" max="13" width="52.85546875" customWidth="1"/>
    <col min="14" max="14" width="17.7109375" customWidth="1"/>
    <col min="15" max="15" width="19.42578125" customWidth="1"/>
    <col min="16" max="16" width="12.85546875" bestFit="1" customWidth="1"/>
    <col min="17" max="17" width="9.7109375" customWidth="1"/>
    <col min="18" max="18" width="15" customWidth="1"/>
    <col min="19" max="19" width="14.42578125" customWidth="1"/>
  </cols>
  <sheetData>
    <row r="6" spans="2:19" ht="25.5" x14ac:dyDescent="0.25">
      <c r="B6" s="22" t="s">
        <v>75</v>
      </c>
      <c r="C6" s="22" t="s">
        <v>42</v>
      </c>
      <c r="D6" s="22" t="s">
        <v>43</v>
      </c>
      <c r="E6" s="22" t="s">
        <v>44</v>
      </c>
      <c r="F6" s="23" t="s">
        <v>45</v>
      </c>
      <c r="G6" s="24" t="s">
        <v>46</v>
      </c>
      <c r="H6" s="25" t="s">
        <v>47</v>
      </c>
      <c r="I6" s="26" t="s">
        <v>48</v>
      </c>
      <c r="J6" s="27" t="s">
        <v>49</v>
      </c>
      <c r="K6" s="28" t="s">
        <v>50</v>
      </c>
      <c r="L6" s="22" t="s">
        <v>51</v>
      </c>
      <c r="M6" s="22" t="s">
        <v>52</v>
      </c>
      <c r="N6" s="29" t="s">
        <v>53</v>
      </c>
      <c r="O6" s="22" t="s">
        <v>54</v>
      </c>
      <c r="P6" s="29" t="s">
        <v>55</v>
      </c>
      <c r="Q6" s="22" t="s">
        <v>56</v>
      </c>
      <c r="R6" s="22" t="s">
        <v>57</v>
      </c>
      <c r="S6" s="22" t="s">
        <v>58</v>
      </c>
    </row>
    <row r="7" spans="2:19" ht="75" x14ac:dyDescent="0.25">
      <c r="B7" s="54" t="s">
        <v>12</v>
      </c>
      <c r="C7" s="54" t="s">
        <v>12</v>
      </c>
      <c r="D7" s="54" t="s">
        <v>12</v>
      </c>
      <c r="E7" s="55" t="s">
        <v>184</v>
      </c>
      <c r="F7" s="56" t="s">
        <v>185</v>
      </c>
      <c r="G7" s="56" t="s">
        <v>185</v>
      </c>
      <c r="H7" s="56"/>
      <c r="I7" s="56"/>
      <c r="J7" s="56"/>
      <c r="K7" s="55" t="s">
        <v>186</v>
      </c>
      <c r="L7" s="54" t="s">
        <v>12</v>
      </c>
      <c r="M7" s="55" t="s">
        <v>187</v>
      </c>
      <c r="N7" s="57"/>
      <c r="O7" s="56" t="s">
        <v>188</v>
      </c>
      <c r="P7" s="54" t="s">
        <v>189</v>
      </c>
      <c r="Q7" s="54" t="s">
        <v>190</v>
      </c>
      <c r="R7" s="58" t="s">
        <v>191</v>
      </c>
      <c r="S7" s="56"/>
    </row>
    <row r="8" spans="2:19" ht="30" x14ac:dyDescent="0.25">
      <c r="B8" s="54" t="s">
        <v>12</v>
      </c>
      <c r="C8" s="54" t="s">
        <v>13</v>
      </c>
      <c r="D8" s="54" t="s">
        <v>12</v>
      </c>
      <c r="E8" s="55" t="s">
        <v>192</v>
      </c>
      <c r="F8" s="56"/>
      <c r="G8" s="56"/>
      <c r="H8" s="56"/>
      <c r="I8" s="56" t="s">
        <v>185</v>
      </c>
      <c r="J8" s="56"/>
      <c r="K8" s="55" t="s">
        <v>193</v>
      </c>
      <c r="L8" s="54" t="s">
        <v>12</v>
      </c>
      <c r="M8" s="55" t="s">
        <v>194</v>
      </c>
      <c r="N8" s="57" t="s">
        <v>195</v>
      </c>
      <c r="O8" s="56" t="s">
        <v>188</v>
      </c>
      <c r="P8" s="54" t="s">
        <v>189</v>
      </c>
      <c r="Q8" s="54" t="s">
        <v>190</v>
      </c>
      <c r="R8" s="58" t="s">
        <v>191</v>
      </c>
      <c r="S8" s="56"/>
    </row>
    <row r="9" spans="2:19" ht="30" x14ac:dyDescent="0.25">
      <c r="B9" s="54" t="s">
        <v>12</v>
      </c>
      <c r="C9" s="54" t="s">
        <v>14</v>
      </c>
      <c r="D9" s="54" t="s">
        <v>12</v>
      </c>
      <c r="E9" s="55" t="s">
        <v>196</v>
      </c>
      <c r="F9" s="56"/>
      <c r="G9" s="56"/>
      <c r="H9" s="56"/>
      <c r="I9" s="56" t="s">
        <v>185</v>
      </c>
      <c r="J9" s="56"/>
      <c r="K9" s="55" t="s">
        <v>197</v>
      </c>
      <c r="L9" s="54" t="s">
        <v>13</v>
      </c>
      <c r="M9" s="55" t="s">
        <v>198</v>
      </c>
      <c r="N9" s="57"/>
      <c r="O9" s="56" t="s">
        <v>188</v>
      </c>
      <c r="P9" s="54" t="s">
        <v>189</v>
      </c>
      <c r="Q9" s="54" t="s">
        <v>190</v>
      </c>
      <c r="R9" s="58" t="s">
        <v>191</v>
      </c>
      <c r="S9" s="56"/>
    </row>
    <row r="10" spans="2:19" ht="75" x14ac:dyDescent="0.25">
      <c r="B10" s="54" t="s">
        <v>12</v>
      </c>
      <c r="C10" s="54">
        <v>4</v>
      </c>
      <c r="D10" s="54">
        <v>1</v>
      </c>
      <c r="E10" s="55" t="s">
        <v>199</v>
      </c>
      <c r="F10" s="56" t="s">
        <v>185</v>
      </c>
      <c r="G10" s="56"/>
      <c r="H10" s="56"/>
      <c r="I10" s="56" t="s">
        <v>185</v>
      </c>
      <c r="J10" s="56"/>
      <c r="K10" s="55" t="s">
        <v>200</v>
      </c>
      <c r="L10" s="54" t="s">
        <v>12</v>
      </c>
      <c r="M10" s="55" t="s">
        <v>201</v>
      </c>
      <c r="N10" s="57" t="s">
        <v>202</v>
      </c>
      <c r="O10" s="56" t="s">
        <v>203</v>
      </c>
      <c r="P10" s="54" t="s">
        <v>189</v>
      </c>
      <c r="Q10" s="54" t="s">
        <v>190</v>
      </c>
      <c r="R10" s="58" t="s">
        <v>191</v>
      </c>
      <c r="S10" s="56" t="s">
        <v>202</v>
      </c>
    </row>
    <row r="11" spans="2:19" ht="45" x14ac:dyDescent="0.25">
      <c r="B11" s="54">
        <v>1</v>
      </c>
      <c r="C11" s="54" t="s">
        <v>16</v>
      </c>
      <c r="D11" s="54" t="s">
        <v>12</v>
      </c>
      <c r="E11" s="55" t="s">
        <v>204</v>
      </c>
      <c r="F11" s="56" t="s">
        <v>185</v>
      </c>
      <c r="G11" s="56"/>
      <c r="H11" s="56"/>
      <c r="I11" s="56" t="s">
        <v>185</v>
      </c>
      <c r="J11" s="56"/>
      <c r="K11" s="55" t="s">
        <v>205</v>
      </c>
      <c r="L11" s="54" t="s">
        <v>13</v>
      </c>
      <c r="M11" s="55" t="s">
        <v>201</v>
      </c>
      <c r="N11" s="57" t="s">
        <v>202</v>
      </c>
      <c r="O11" s="56" t="s">
        <v>203</v>
      </c>
      <c r="P11" s="54" t="s">
        <v>189</v>
      </c>
      <c r="Q11" s="54" t="s">
        <v>206</v>
      </c>
      <c r="R11" s="58" t="s">
        <v>191</v>
      </c>
      <c r="S11" s="56" t="s">
        <v>202</v>
      </c>
    </row>
    <row r="12" spans="2:19" ht="60" x14ac:dyDescent="0.25">
      <c r="B12" s="54" t="s">
        <v>13</v>
      </c>
      <c r="C12" s="54" t="s">
        <v>12</v>
      </c>
      <c r="D12" s="54" t="s">
        <v>12</v>
      </c>
      <c r="E12" s="55" t="s">
        <v>207</v>
      </c>
      <c r="F12" s="56" t="s">
        <v>185</v>
      </c>
      <c r="G12" s="56"/>
      <c r="H12" s="56"/>
      <c r="I12" s="56"/>
      <c r="J12" s="56"/>
      <c r="K12" s="55" t="s">
        <v>208</v>
      </c>
      <c r="L12" s="54" t="s">
        <v>12</v>
      </c>
      <c r="M12" s="55" t="s">
        <v>209</v>
      </c>
      <c r="N12" s="57"/>
      <c r="O12" s="56" t="s">
        <v>210</v>
      </c>
      <c r="P12" s="54" t="s">
        <v>189</v>
      </c>
      <c r="Q12" s="54" t="s">
        <v>211</v>
      </c>
      <c r="R12" s="58" t="s">
        <v>212</v>
      </c>
      <c r="S12" s="56"/>
    </row>
    <row r="13" spans="2:19" ht="45" x14ac:dyDescent="0.25">
      <c r="B13" s="54" t="s">
        <v>14</v>
      </c>
      <c r="C13" s="54" t="s">
        <v>12</v>
      </c>
      <c r="D13" s="54" t="s">
        <v>12</v>
      </c>
      <c r="E13" s="55" t="s">
        <v>213</v>
      </c>
      <c r="F13" s="56"/>
      <c r="G13" s="56"/>
      <c r="H13" s="56" t="s">
        <v>185</v>
      </c>
      <c r="I13" s="56"/>
      <c r="J13" s="56"/>
      <c r="K13" s="55" t="s">
        <v>214</v>
      </c>
      <c r="L13" s="54" t="s">
        <v>12</v>
      </c>
      <c r="M13" s="55" t="s">
        <v>215</v>
      </c>
      <c r="N13" s="57"/>
      <c r="O13" s="56" t="s">
        <v>216</v>
      </c>
      <c r="P13" s="54" t="s">
        <v>189</v>
      </c>
      <c r="Q13" s="54" t="s">
        <v>190</v>
      </c>
      <c r="R13" s="58" t="s">
        <v>217</v>
      </c>
      <c r="S13" s="56"/>
    </row>
    <row r="14" spans="2:19" ht="60" x14ac:dyDescent="0.25">
      <c r="B14" s="54" t="s">
        <v>14</v>
      </c>
      <c r="C14" s="54" t="s">
        <v>12</v>
      </c>
      <c r="D14" s="54" t="s">
        <v>13</v>
      </c>
      <c r="E14" s="55" t="s">
        <v>213</v>
      </c>
      <c r="F14" s="56"/>
      <c r="G14" s="56"/>
      <c r="H14" s="56" t="s">
        <v>185</v>
      </c>
      <c r="I14" s="56"/>
      <c r="J14" s="56"/>
      <c r="K14" s="55" t="s">
        <v>218</v>
      </c>
      <c r="L14" s="54" t="s">
        <v>12</v>
      </c>
      <c r="M14" s="55" t="s">
        <v>219</v>
      </c>
      <c r="N14" s="57"/>
      <c r="O14" s="56" t="s">
        <v>216</v>
      </c>
      <c r="P14" s="54" t="s">
        <v>59</v>
      </c>
      <c r="Q14" s="54" t="s">
        <v>190</v>
      </c>
      <c r="R14" s="58" t="s">
        <v>217</v>
      </c>
      <c r="S14" s="56"/>
    </row>
    <row r="15" spans="2:19" ht="105" x14ac:dyDescent="0.25">
      <c r="B15" s="54" t="s">
        <v>14</v>
      </c>
      <c r="C15" s="54" t="s">
        <v>12</v>
      </c>
      <c r="D15" s="54" t="s">
        <v>14</v>
      </c>
      <c r="E15" s="55" t="s">
        <v>213</v>
      </c>
      <c r="F15" s="56"/>
      <c r="G15" s="56"/>
      <c r="H15" s="56" t="s">
        <v>185</v>
      </c>
      <c r="I15" s="56"/>
      <c r="J15" s="56"/>
      <c r="K15" s="55" t="s">
        <v>220</v>
      </c>
      <c r="L15" s="54" t="s">
        <v>12</v>
      </c>
      <c r="M15" s="55" t="s">
        <v>221</v>
      </c>
      <c r="N15" s="57"/>
      <c r="O15" s="56" t="s">
        <v>216</v>
      </c>
      <c r="P15" s="54" t="s">
        <v>189</v>
      </c>
      <c r="Q15" s="54" t="s">
        <v>190</v>
      </c>
      <c r="R15" s="58" t="s">
        <v>217</v>
      </c>
      <c r="S15" s="56"/>
    </row>
    <row r="16" spans="2:19" ht="45" x14ac:dyDescent="0.25">
      <c r="B16" s="54" t="s">
        <v>14</v>
      </c>
      <c r="C16" s="54">
        <v>1</v>
      </c>
      <c r="D16" s="54">
        <v>4</v>
      </c>
      <c r="E16" s="55" t="s">
        <v>213</v>
      </c>
      <c r="F16" s="56"/>
      <c r="G16" s="56"/>
      <c r="H16" s="56" t="s">
        <v>185</v>
      </c>
      <c r="I16" s="56"/>
      <c r="J16" s="56"/>
      <c r="K16" s="55" t="s">
        <v>222</v>
      </c>
      <c r="L16" s="54" t="s">
        <v>12</v>
      </c>
      <c r="M16" s="55" t="s">
        <v>223</v>
      </c>
      <c r="N16" s="57"/>
      <c r="O16" s="56" t="s">
        <v>216</v>
      </c>
      <c r="P16" s="54" t="s">
        <v>59</v>
      </c>
      <c r="Q16" s="54" t="s">
        <v>190</v>
      </c>
      <c r="R16" s="58" t="s">
        <v>217</v>
      </c>
      <c r="S16" s="56"/>
    </row>
    <row r="17" spans="2:19" ht="45" x14ac:dyDescent="0.25">
      <c r="B17" s="54">
        <v>3</v>
      </c>
      <c r="C17" s="54">
        <v>2</v>
      </c>
      <c r="D17" s="54">
        <v>1</v>
      </c>
      <c r="E17" s="55" t="s">
        <v>224</v>
      </c>
      <c r="F17" s="56"/>
      <c r="G17" s="56"/>
      <c r="H17" s="56" t="s">
        <v>185</v>
      </c>
      <c r="I17" s="56"/>
      <c r="J17" s="56"/>
      <c r="K17" s="55" t="s">
        <v>225</v>
      </c>
      <c r="L17" s="54" t="s">
        <v>12</v>
      </c>
      <c r="M17" s="55" t="s">
        <v>226</v>
      </c>
      <c r="N17" s="57"/>
      <c r="O17" s="56" t="s">
        <v>216</v>
      </c>
      <c r="P17" s="54" t="s">
        <v>189</v>
      </c>
      <c r="Q17" s="54" t="s">
        <v>190</v>
      </c>
      <c r="R17" s="58" t="s">
        <v>217</v>
      </c>
      <c r="S17" s="56"/>
    </row>
    <row r="18" spans="2:19" ht="90" x14ac:dyDescent="0.25">
      <c r="B18" s="54" t="s">
        <v>14</v>
      </c>
      <c r="C18" s="54" t="s">
        <v>13</v>
      </c>
      <c r="D18" s="54" t="s">
        <v>13</v>
      </c>
      <c r="E18" s="55" t="s">
        <v>224</v>
      </c>
      <c r="F18" s="56"/>
      <c r="G18" s="56"/>
      <c r="H18" s="56" t="s">
        <v>185</v>
      </c>
      <c r="I18" s="56"/>
      <c r="J18" s="56"/>
      <c r="K18" s="55" t="s">
        <v>227</v>
      </c>
      <c r="L18" s="54" t="s">
        <v>12</v>
      </c>
      <c r="M18" s="55" t="s">
        <v>228</v>
      </c>
      <c r="N18" s="57"/>
      <c r="O18" s="56" t="s">
        <v>216</v>
      </c>
      <c r="P18" s="54" t="s">
        <v>59</v>
      </c>
      <c r="Q18" s="54" t="s">
        <v>190</v>
      </c>
      <c r="R18" s="58" t="s">
        <v>217</v>
      </c>
      <c r="S18" s="56"/>
    </row>
    <row r="19" spans="2:19" ht="60" x14ac:dyDescent="0.25">
      <c r="B19" s="54" t="s">
        <v>14</v>
      </c>
      <c r="C19" s="54" t="s">
        <v>13</v>
      </c>
      <c r="D19" s="54" t="s">
        <v>14</v>
      </c>
      <c r="E19" s="55" t="s">
        <v>224</v>
      </c>
      <c r="F19" s="56"/>
      <c r="G19" s="56"/>
      <c r="H19" s="56" t="s">
        <v>185</v>
      </c>
      <c r="I19" s="56"/>
      <c r="J19" s="56"/>
      <c r="K19" s="55" t="s">
        <v>229</v>
      </c>
      <c r="L19" s="54" t="s">
        <v>12</v>
      </c>
      <c r="M19" s="55" t="s">
        <v>230</v>
      </c>
      <c r="N19" s="57"/>
      <c r="O19" s="56" t="s">
        <v>216</v>
      </c>
      <c r="P19" s="54" t="s">
        <v>59</v>
      </c>
      <c r="Q19" s="54" t="s">
        <v>190</v>
      </c>
      <c r="R19" s="58" t="s">
        <v>217</v>
      </c>
      <c r="S19" s="56"/>
    </row>
    <row r="20" spans="2:19" ht="75" x14ac:dyDescent="0.25">
      <c r="B20" s="54" t="s">
        <v>14</v>
      </c>
      <c r="C20" s="54" t="s">
        <v>14</v>
      </c>
      <c r="D20" s="54" t="s">
        <v>12</v>
      </c>
      <c r="E20" s="55" t="s">
        <v>231</v>
      </c>
      <c r="F20" s="56" t="s">
        <v>185</v>
      </c>
      <c r="G20" s="56"/>
      <c r="H20" s="56" t="s">
        <v>185</v>
      </c>
      <c r="I20" s="56"/>
      <c r="J20" s="56"/>
      <c r="K20" s="55" t="s">
        <v>232</v>
      </c>
      <c r="L20" s="54" t="s">
        <v>13</v>
      </c>
      <c r="M20" s="55" t="s">
        <v>233</v>
      </c>
      <c r="N20" s="57"/>
      <c r="O20" s="56" t="s">
        <v>216</v>
      </c>
      <c r="P20" s="54" t="s">
        <v>59</v>
      </c>
      <c r="Q20" s="54" t="s">
        <v>206</v>
      </c>
      <c r="R20" s="58" t="s">
        <v>217</v>
      </c>
      <c r="S20" s="56"/>
    </row>
    <row r="21" spans="2:19" ht="45" x14ac:dyDescent="0.25">
      <c r="B21" s="54" t="s">
        <v>14</v>
      </c>
      <c r="C21" s="54" t="s">
        <v>14</v>
      </c>
      <c r="D21" s="54" t="s">
        <v>13</v>
      </c>
      <c r="E21" s="55" t="s">
        <v>231</v>
      </c>
      <c r="F21" s="56" t="s">
        <v>185</v>
      </c>
      <c r="G21" s="56"/>
      <c r="H21" s="56" t="s">
        <v>185</v>
      </c>
      <c r="I21" s="56"/>
      <c r="J21" s="56"/>
      <c r="K21" s="55" t="s">
        <v>234</v>
      </c>
      <c r="L21" s="54" t="s">
        <v>12</v>
      </c>
      <c r="M21" s="55" t="s">
        <v>235</v>
      </c>
      <c r="N21" s="57"/>
      <c r="O21" s="56" t="s">
        <v>216</v>
      </c>
      <c r="P21" s="54" t="s">
        <v>189</v>
      </c>
      <c r="Q21" s="54" t="s">
        <v>190</v>
      </c>
      <c r="R21" s="58" t="s">
        <v>217</v>
      </c>
      <c r="S21" s="56"/>
    </row>
    <row r="22" spans="2:19" ht="45" x14ac:dyDescent="0.25">
      <c r="B22" s="54">
        <v>4</v>
      </c>
      <c r="C22" s="54">
        <v>1</v>
      </c>
      <c r="D22" s="54">
        <v>1</v>
      </c>
      <c r="E22" s="55" t="s">
        <v>236</v>
      </c>
      <c r="F22" s="56"/>
      <c r="G22" s="56"/>
      <c r="H22" s="56" t="s">
        <v>74</v>
      </c>
      <c r="I22" s="56"/>
      <c r="J22" s="56"/>
      <c r="K22" s="55" t="s">
        <v>237</v>
      </c>
      <c r="L22" s="54" t="s">
        <v>13</v>
      </c>
      <c r="M22" s="55" t="s">
        <v>238</v>
      </c>
      <c r="N22" s="57"/>
      <c r="O22" s="56" t="s">
        <v>239</v>
      </c>
      <c r="P22" s="54" t="s">
        <v>59</v>
      </c>
      <c r="Q22" s="54" t="s">
        <v>190</v>
      </c>
      <c r="R22" s="58" t="s">
        <v>240</v>
      </c>
      <c r="S22" s="56"/>
    </row>
    <row r="23" spans="2:19" ht="15" customHeight="1" x14ac:dyDescent="0.25">
      <c r="B23" s="54">
        <v>4</v>
      </c>
      <c r="C23" s="54">
        <v>2</v>
      </c>
      <c r="D23" s="54">
        <v>1</v>
      </c>
      <c r="E23" s="55" t="s">
        <v>241</v>
      </c>
      <c r="F23" s="56"/>
      <c r="G23" s="56"/>
      <c r="H23" s="56" t="s">
        <v>74</v>
      </c>
      <c r="I23" s="56"/>
      <c r="J23" s="56" t="s">
        <v>185</v>
      </c>
      <c r="K23" s="55" t="s">
        <v>242</v>
      </c>
      <c r="L23" s="54" t="s">
        <v>12</v>
      </c>
      <c r="M23" s="55" t="s">
        <v>243</v>
      </c>
      <c r="N23" s="57" t="s">
        <v>244</v>
      </c>
      <c r="O23" s="56" t="s">
        <v>239</v>
      </c>
      <c r="P23" s="54" t="s">
        <v>59</v>
      </c>
      <c r="Q23" s="54" t="s">
        <v>190</v>
      </c>
      <c r="R23" s="58" t="s">
        <v>240</v>
      </c>
      <c r="S23" s="56"/>
    </row>
    <row r="24" spans="2:19" ht="45" x14ac:dyDescent="0.25">
      <c r="B24" s="54">
        <v>4</v>
      </c>
      <c r="C24" s="54">
        <v>3</v>
      </c>
      <c r="D24" s="54">
        <v>1</v>
      </c>
      <c r="E24" s="55" t="s">
        <v>245</v>
      </c>
      <c r="F24" s="56"/>
      <c r="G24" s="56"/>
      <c r="H24" s="56" t="s">
        <v>74</v>
      </c>
      <c r="I24" s="56"/>
      <c r="J24" s="56" t="s">
        <v>185</v>
      </c>
      <c r="K24" s="55" t="s">
        <v>246</v>
      </c>
      <c r="L24" s="54" t="s">
        <v>13</v>
      </c>
      <c r="M24" s="55" t="s">
        <v>247</v>
      </c>
      <c r="N24" s="57"/>
      <c r="O24" s="56" t="s">
        <v>188</v>
      </c>
      <c r="P24" s="54" t="s">
        <v>59</v>
      </c>
      <c r="Q24" s="54" t="s">
        <v>190</v>
      </c>
      <c r="R24" s="58" t="s">
        <v>240</v>
      </c>
      <c r="S24" s="56"/>
    </row>
    <row r="25" spans="2:19" ht="45" x14ac:dyDescent="0.25">
      <c r="B25" s="54">
        <v>4</v>
      </c>
      <c r="C25" s="54">
        <v>3</v>
      </c>
      <c r="D25" s="54">
        <v>2</v>
      </c>
      <c r="E25" s="55" t="s">
        <v>245</v>
      </c>
      <c r="F25" s="56"/>
      <c r="G25" s="56"/>
      <c r="H25" s="56" t="s">
        <v>74</v>
      </c>
      <c r="I25" s="56"/>
      <c r="J25" s="56" t="s">
        <v>185</v>
      </c>
      <c r="K25" s="55" t="s">
        <v>248</v>
      </c>
      <c r="L25" s="54" t="s">
        <v>12</v>
      </c>
      <c r="M25" s="55" t="s">
        <v>249</v>
      </c>
      <c r="N25" s="57"/>
      <c r="O25" s="56" t="s">
        <v>239</v>
      </c>
      <c r="P25" s="54" t="s">
        <v>189</v>
      </c>
      <c r="Q25" s="54">
        <v>2026</v>
      </c>
      <c r="R25" s="58" t="s">
        <v>240</v>
      </c>
      <c r="S25" s="56"/>
    </row>
    <row r="26" spans="2:19" ht="45" x14ac:dyDescent="0.25">
      <c r="B26" s="54">
        <v>4</v>
      </c>
      <c r="C26" s="54">
        <v>3</v>
      </c>
      <c r="D26" s="54">
        <v>3</v>
      </c>
      <c r="E26" s="55" t="s">
        <v>245</v>
      </c>
      <c r="F26" s="56"/>
      <c r="G26" s="56"/>
      <c r="H26" s="56" t="s">
        <v>74</v>
      </c>
      <c r="I26" s="56"/>
      <c r="J26" s="56" t="s">
        <v>185</v>
      </c>
      <c r="K26" s="55" t="s">
        <v>250</v>
      </c>
      <c r="L26" s="54" t="s">
        <v>12</v>
      </c>
      <c r="M26" s="55" t="s">
        <v>251</v>
      </c>
      <c r="N26" s="57" t="s">
        <v>252</v>
      </c>
      <c r="O26" s="56" t="s">
        <v>239</v>
      </c>
      <c r="P26" s="54" t="s">
        <v>189</v>
      </c>
      <c r="Q26" s="54">
        <v>2026</v>
      </c>
      <c r="R26" s="58" t="s">
        <v>240</v>
      </c>
      <c r="S26" s="56"/>
    </row>
    <row r="27" spans="2:19" ht="45" x14ac:dyDescent="0.25">
      <c r="B27" s="54">
        <v>4</v>
      </c>
      <c r="C27" s="54">
        <v>3</v>
      </c>
      <c r="D27" s="54">
        <v>4</v>
      </c>
      <c r="E27" s="55" t="s">
        <v>245</v>
      </c>
      <c r="F27" s="56"/>
      <c r="G27" s="56"/>
      <c r="H27" s="56" t="s">
        <v>74</v>
      </c>
      <c r="I27" s="56"/>
      <c r="J27" s="56" t="s">
        <v>185</v>
      </c>
      <c r="K27" s="55" t="s">
        <v>253</v>
      </c>
      <c r="L27" s="54" t="s">
        <v>14</v>
      </c>
      <c r="M27" s="55" t="s">
        <v>254</v>
      </c>
      <c r="N27" s="57"/>
      <c r="O27" s="56" t="s">
        <v>188</v>
      </c>
      <c r="P27" s="54" t="s">
        <v>59</v>
      </c>
      <c r="Q27" s="54" t="s">
        <v>190</v>
      </c>
      <c r="R27" s="58" t="s">
        <v>240</v>
      </c>
      <c r="S27" s="56"/>
    </row>
    <row r="28" spans="2:19" ht="45" x14ac:dyDescent="0.25">
      <c r="B28" s="54">
        <v>4</v>
      </c>
      <c r="C28" s="54">
        <v>4</v>
      </c>
      <c r="D28" s="54">
        <v>1</v>
      </c>
      <c r="E28" s="55" t="s">
        <v>255</v>
      </c>
      <c r="F28" s="56"/>
      <c r="G28" s="56"/>
      <c r="H28" s="56" t="s">
        <v>74</v>
      </c>
      <c r="I28" s="56"/>
      <c r="J28" s="56"/>
      <c r="K28" s="55" t="s">
        <v>256</v>
      </c>
      <c r="L28" s="54" t="s">
        <v>12</v>
      </c>
      <c r="M28" s="55" t="s">
        <v>257</v>
      </c>
      <c r="N28" s="57"/>
      <c r="O28" s="56" t="s">
        <v>188</v>
      </c>
      <c r="P28" s="54" t="s">
        <v>59</v>
      </c>
      <c r="Q28" s="54" t="s">
        <v>190</v>
      </c>
      <c r="R28" s="58" t="s">
        <v>240</v>
      </c>
      <c r="S28" s="56"/>
    </row>
    <row r="29" spans="2:19" ht="60" x14ac:dyDescent="0.25">
      <c r="B29" s="54">
        <v>5</v>
      </c>
      <c r="C29" s="54">
        <v>1</v>
      </c>
      <c r="D29" s="54">
        <v>1</v>
      </c>
      <c r="E29" s="55" t="s">
        <v>258</v>
      </c>
      <c r="F29" s="56"/>
      <c r="G29" s="56"/>
      <c r="H29" s="56" t="s">
        <v>74</v>
      </c>
      <c r="I29" s="56"/>
      <c r="J29" s="56" t="s">
        <v>74</v>
      </c>
      <c r="K29" s="55" t="s">
        <v>259</v>
      </c>
      <c r="L29" s="54" t="s">
        <v>14</v>
      </c>
      <c r="M29" s="55" t="s">
        <v>260</v>
      </c>
      <c r="N29" s="57"/>
      <c r="O29" s="56" t="s">
        <v>239</v>
      </c>
      <c r="P29" s="54" t="s">
        <v>189</v>
      </c>
      <c r="Q29" s="54">
        <v>2026</v>
      </c>
      <c r="R29" s="58" t="s">
        <v>240</v>
      </c>
      <c r="S29" s="56"/>
    </row>
    <row r="30" spans="2:19" ht="60" x14ac:dyDescent="0.25">
      <c r="B30" s="54">
        <v>5</v>
      </c>
      <c r="C30" s="54">
        <v>2</v>
      </c>
      <c r="D30" s="54">
        <v>1</v>
      </c>
      <c r="E30" s="55" t="s">
        <v>261</v>
      </c>
      <c r="F30" s="56"/>
      <c r="G30" s="56"/>
      <c r="H30" s="56" t="s">
        <v>74</v>
      </c>
      <c r="I30" s="56"/>
      <c r="J30" s="56" t="s">
        <v>185</v>
      </c>
      <c r="K30" s="55" t="s">
        <v>262</v>
      </c>
      <c r="L30" s="54" t="s">
        <v>12</v>
      </c>
      <c r="M30" s="55" t="s">
        <v>263</v>
      </c>
      <c r="N30" s="57"/>
      <c r="O30" s="56" t="s">
        <v>239</v>
      </c>
      <c r="P30" s="54" t="s">
        <v>189</v>
      </c>
      <c r="Q30" s="54">
        <v>2026</v>
      </c>
      <c r="R30" s="58" t="s">
        <v>264</v>
      </c>
      <c r="S30" s="56"/>
    </row>
    <row r="31" spans="2:19" ht="45" x14ac:dyDescent="0.25">
      <c r="B31" s="54">
        <v>5</v>
      </c>
      <c r="C31" s="54">
        <v>3</v>
      </c>
      <c r="D31" s="54">
        <v>1</v>
      </c>
      <c r="E31" s="55" t="s">
        <v>265</v>
      </c>
      <c r="F31" s="56"/>
      <c r="G31" s="56"/>
      <c r="H31" s="56" t="s">
        <v>74</v>
      </c>
      <c r="I31" s="56"/>
      <c r="J31" s="56" t="s">
        <v>185</v>
      </c>
      <c r="K31" s="55" t="s">
        <v>266</v>
      </c>
      <c r="L31" s="54" t="s">
        <v>12</v>
      </c>
      <c r="M31" s="55" t="s">
        <v>267</v>
      </c>
      <c r="N31" s="57"/>
      <c r="O31" s="56" t="s">
        <v>268</v>
      </c>
      <c r="P31" s="54" t="s">
        <v>189</v>
      </c>
      <c r="Q31" s="54">
        <v>2027</v>
      </c>
      <c r="R31" s="58" t="s">
        <v>269</v>
      </c>
      <c r="S31" s="56"/>
    </row>
    <row r="32" spans="2:19" ht="45" x14ac:dyDescent="0.25">
      <c r="B32" s="54">
        <v>5</v>
      </c>
      <c r="C32" s="54">
        <v>4</v>
      </c>
      <c r="D32" s="54">
        <v>1</v>
      </c>
      <c r="E32" s="55" t="s">
        <v>270</v>
      </c>
      <c r="F32" s="56"/>
      <c r="G32" s="56"/>
      <c r="H32" s="56" t="s">
        <v>74</v>
      </c>
      <c r="I32" s="56"/>
      <c r="J32" s="56" t="s">
        <v>185</v>
      </c>
      <c r="K32" s="55" t="s">
        <v>271</v>
      </c>
      <c r="L32" s="54" t="s">
        <v>13</v>
      </c>
      <c r="M32" s="55" t="s">
        <v>272</v>
      </c>
      <c r="N32" s="57"/>
      <c r="O32" s="56" t="s">
        <v>188</v>
      </c>
      <c r="P32" s="54" t="s">
        <v>189</v>
      </c>
      <c r="Q32" s="54">
        <v>2027</v>
      </c>
      <c r="R32" s="58" t="s">
        <v>269</v>
      </c>
      <c r="S32" s="56"/>
    </row>
    <row r="33" spans="2:19" x14ac:dyDescent="0.25">
      <c r="B33" s="30"/>
      <c r="C33" s="30"/>
      <c r="D33" s="30"/>
      <c r="E33" s="33"/>
      <c r="F33" s="31"/>
      <c r="G33" s="31"/>
      <c r="H33" s="31"/>
      <c r="I33" s="31"/>
      <c r="J33" s="31"/>
      <c r="K33" s="33"/>
      <c r="L33" s="30"/>
      <c r="M33" s="33"/>
      <c r="N33" s="32"/>
      <c r="O33" s="31"/>
      <c r="P33" s="30"/>
      <c r="Q33" s="30"/>
      <c r="R33" s="30"/>
      <c r="S33" s="31"/>
    </row>
    <row r="34" spans="2:19" x14ac:dyDescent="0.25">
      <c r="B34" s="30"/>
      <c r="C34" s="30"/>
      <c r="D34" s="30"/>
      <c r="E34" s="33"/>
      <c r="F34" s="31"/>
      <c r="G34" s="31"/>
      <c r="H34" s="31"/>
      <c r="I34" s="31"/>
      <c r="J34" s="31"/>
      <c r="K34" s="33"/>
      <c r="L34" s="30"/>
      <c r="M34" s="33"/>
      <c r="N34" s="32"/>
      <c r="O34" s="31"/>
      <c r="P34" s="30"/>
      <c r="Q34" s="30"/>
      <c r="R34" s="30"/>
      <c r="S34" s="31"/>
    </row>
    <row r="35" spans="2:19" x14ac:dyDescent="0.25">
      <c r="B35" s="30"/>
      <c r="C35" s="30"/>
      <c r="D35" s="30"/>
      <c r="E35" s="33"/>
      <c r="F35" s="31"/>
      <c r="G35" s="31"/>
      <c r="H35" s="31"/>
      <c r="I35" s="31"/>
      <c r="J35" s="31"/>
      <c r="K35" s="33"/>
      <c r="L35" s="30"/>
      <c r="M35" s="33"/>
      <c r="N35" s="32"/>
      <c r="O35" s="31"/>
      <c r="P35" s="30"/>
      <c r="Q35" s="30"/>
      <c r="R35" s="30"/>
      <c r="S35" s="31"/>
    </row>
    <row r="36" spans="2:19" x14ac:dyDescent="0.25">
      <c r="B36" s="30"/>
      <c r="C36" s="30"/>
      <c r="D36" s="30"/>
      <c r="E36" s="33"/>
      <c r="F36" s="31"/>
      <c r="G36" s="31"/>
      <c r="H36" s="31"/>
      <c r="I36" s="31"/>
      <c r="J36" s="31"/>
      <c r="K36" s="33"/>
      <c r="L36" s="30"/>
      <c r="M36" s="33"/>
      <c r="N36" s="32"/>
      <c r="O36" s="31"/>
      <c r="P36" s="30"/>
      <c r="Q36" s="30"/>
      <c r="R36" s="30"/>
      <c r="S36" s="31"/>
    </row>
    <row r="37" spans="2:19" x14ac:dyDescent="0.25">
      <c r="B37" s="30"/>
      <c r="C37" s="30"/>
      <c r="D37" s="30"/>
      <c r="E37" s="33"/>
      <c r="F37" s="31"/>
      <c r="G37" s="31"/>
      <c r="H37" s="31"/>
      <c r="I37" s="31"/>
      <c r="J37" s="31"/>
      <c r="K37" s="33"/>
      <c r="L37" s="30"/>
      <c r="M37" s="33"/>
      <c r="N37" s="32"/>
      <c r="O37" s="31"/>
      <c r="P37" s="30"/>
      <c r="Q37" s="30"/>
      <c r="R37" s="30"/>
      <c r="S37" s="31"/>
    </row>
    <row r="38" spans="2:19" x14ac:dyDescent="0.25">
      <c r="B38" s="30"/>
      <c r="C38" s="30"/>
      <c r="D38" s="30"/>
      <c r="E38" s="33"/>
      <c r="F38" s="31"/>
      <c r="G38" s="31"/>
      <c r="H38" s="31"/>
      <c r="I38" s="31"/>
      <c r="J38" s="31"/>
      <c r="K38" s="33"/>
      <c r="L38" s="30"/>
      <c r="M38" s="33"/>
      <c r="N38" s="32"/>
      <c r="O38" s="31"/>
      <c r="P38" s="30"/>
      <c r="Q38" s="30"/>
      <c r="R38" s="30"/>
      <c r="S38" s="31"/>
    </row>
    <row r="39" spans="2:19" x14ac:dyDescent="0.25">
      <c r="B39" s="30"/>
      <c r="C39" s="30"/>
      <c r="D39" s="30"/>
      <c r="E39" s="33"/>
      <c r="F39" s="31"/>
      <c r="G39" s="31"/>
      <c r="H39" s="31"/>
      <c r="I39" s="31"/>
      <c r="J39" s="31"/>
      <c r="K39" s="34"/>
      <c r="L39" s="30"/>
      <c r="M39" s="33"/>
      <c r="N39" s="32"/>
      <c r="O39" s="31"/>
      <c r="P39" s="30"/>
      <c r="Q39" s="30"/>
      <c r="R39" s="30"/>
      <c r="S39" s="31"/>
    </row>
    <row r="40" spans="2:19" x14ac:dyDescent="0.25">
      <c r="B40" s="30"/>
      <c r="C40" s="30"/>
      <c r="D40" s="30"/>
      <c r="E40" s="33"/>
      <c r="F40" s="31"/>
      <c r="G40" s="31"/>
      <c r="H40" s="31"/>
      <c r="I40" s="31"/>
      <c r="J40" s="31"/>
      <c r="K40" s="33"/>
      <c r="L40" s="30"/>
      <c r="M40" s="33"/>
      <c r="N40" s="32"/>
      <c r="O40" s="31"/>
      <c r="P40" s="30"/>
      <c r="Q40" s="30"/>
      <c r="R40" s="30"/>
      <c r="S40" s="31"/>
    </row>
  </sheetData>
  <sheetProtection formatCells="0" insertRows="0" selectLockedCells="1"/>
  <pageMargins left="0.7" right="0.7" top="0.75" bottom="0.75" header="0.3" footer="0.3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fb1e6-b23e-415e-832c-cd0b571a367e">
      <Terms xmlns="http://schemas.microsoft.com/office/infopath/2007/PartnerControls"/>
    </lcf76f155ced4ddcb4097134ff3c332f>
    <TaxCatchAll xmlns="8ae5ad45-4e29-4d1d-9321-7100209e479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695F6625A99243B576DADC22725BA8" ma:contentTypeVersion="17" ma:contentTypeDescription="Opprett et nytt dokument." ma:contentTypeScope="" ma:versionID="861c0114a26f6a02d505e853db21465b">
  <xsd:schema xmlns:xsd="http://www.w3.org/2001/XMLSchema" xmlns:xs="http://www.w3.org/2001/XMLSchema" xmlns:p="http://schemas.microsoft.com/office/2006/metadata/properties" xmlns:ns2="6b9fb1e6-b23e-415e-832c-cd0b571a367e" xmlns:ns3="8ae5ad45-4e29-4d1d-9321-7100209e479b" xmlns:ns4="c37c825c-96da-473f-b2f9-74acb33b3560" targetNamespace="http://schemas.microsoft.com/office/2006/metadata/properties" ma:root="true" ma:fieldsID="e3fb86f8621ea4f755293e5839bfa54f" ns2:_="" ns3:_="" ns4:_="">
    <xsd:import namespace="6b9fb1e6-b23e-415e-832c-cd0b571a367e"/>
    <xsd:import namespace="8ae5ad45-4e29-4d1d-9321-7100209e479b"/>
    <xsd:import namespace="c37c825c-96da-473f-b2f9-74acb33b3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b1e6-b23e-415e-832c-cd0b571a3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a2ac59f-010c-4097-9eba-72c8eba6840f}" ma:internalName="TaxCatchAll" ma:showField="CatchAllData" ma:web="c37c825c-96da-473f-b2f9-74acb33b3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c825c-96da-473f-b2f9-74acb33b356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88F7A-68AB-43A6-AE4A-1963E074195B}">
  <ds:schemaRefs>
    <ds:schemaRef ds:uri="http://schemas.microsoft.com/office/2006/metadata/properties"/>
    <ds:schemaRef ds:uri="http://schemas.microsoft.com/office/infopath/2007/PartnerControls"/>
    <ds:schemaRef ds:uri="6b9fb1e6-b23e-415e-832c-cd0b571a367e"/>
    <ds:schemaRef ds:uri="8ae5ad45-4e29-4d1d-9321-7100209e479b"/>
  </ds:schemaRefs>
</ds:datastoreItem>
</file>

<file path=customXml/itemProps2.xml><?xml version="1.0" encoding="utf-8"?>
<ds:datastoreItem xmlns:ds="http://schemas.openxmlformats.org/officeDocument/2006/customXml" ds:itemID="{F0C09E79-9793-4E53-BCFA-CAB2E362D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85BC49-9D0D-40CE-A97A-0B3D5547A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fb1e6-b23e-415e-832c-cd0b571a367e"/>
    <ds:schemaRef ds:uri="8ae5ad45-4e29-4d1d-9321-7100209e479b"/>
    <ds:schemaRef ds:uri="c37c825c-96da-473f-b2f9-74acb33b3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Kartleggingsplan</vt:lpstr>
      <vt:lpstr>Handlingsplan</vt:lpstr>
      <vt:lpstr>Kartleggingsplan!Utskriftsområde</vt:lpstr>
    </vt:vector>
  </TitlesOfParts>
  <Company>Kartverket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Hildre Spilling</dc:creator>
  <cp:lastModifiedBy>Johannes Hildre Spilling</cp:lastModifiedBy>
  <dcterms:created xsi:type="dcterms:W3CDTF">2025-12-02T11:48:00Z</dcterms:created>
  <dcterms:modified xsi:type="dcterms:W3CDTF">2026-01-12T11:21:03Z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0x01010095695F6625A99243B576DADC22725BA8</vt:lpwstr>
  </property>
</Properties>
</file>